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srvdc01\Users_folders$\mkozmac\Documents\1A - Mirela\Financijski izvještaji 2025\Konsolidirani financijski izvještaji 2025\"/>
    </mc:Choice>
  </mc:AlternateContent>
  <xr:revisionPtr revIDLastSave="0" documentId="13_ncr:1_{506BDF21-D663-434C-BEC4-E901A13A852D}" xr6:coauthVersionLast="47" xr6:coauthVersionMax="47" xr10:uidLastSave="{00000000-0000-0000-0000-000000000000}"/>
  <bookViews>
    <workbookView xWindow="-108" yWindow="-108" windowWidth="30936" windowHeight="16776"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6" i="8" l="1"/>
  <c r="D105" i="8"/>
  <c r="D117" i="6"/>
  <c r="C1513" i="1" s="1"/>
  <c r="E126" i="6"/>
  <c r="D26" i="8"/>
  <c r="D7" i="8"/>
  <c r="D5" i="8"/>
  <c r="D420" i="4"/>
  <c r="E302" i="4"/>
  <c r="D298" i="1" s="1"/>
  <c r="D337" i="5"/>
  <c r="E303" i="5"/>
  <c r="D303" i="5"/>
  <c r="D196" i="5"/>
  <c r="D302" i="4"/>
  <c r="C298" i="1" s="1"/>
  <c r="E257" i="5"/>
  <c r="E247" i="5"/>
  <c r="E177" i="5" s="1"/>
  <c r="D247" i="5"/>
  <c r="L1478" i="9"/>
  <c r="J1478" i="9"/>
  <c r="F348" i="9"/>
  <c r="F347" i="9" s="1"/>
  <c r="F346" i="9"/>
  <c r="F345" i="9" s="1"/>
  <c r="F344" i="9"/>
  <c r="F343" i="9"/>
  <c r="F342" i="9"/>
  <c r="M341" i="9"/>
  <c r="L341" i="9"/>
  <c r="F341" i="9" s="1"/>
  <c r="B341" i="9" s="1"/>
  <c r="E341" i="9"/>
  <c r="H340" i="9"/>
  <c r="G340" i="9"/>
  <c r="F340" i="9"/>
  <c r="H339" i="9"/>
  <c r="G339" i="9"/>
  <c r="E339" i="9" s="1"/>
  <c r="B339" i="9" s="1"/>
  <c r="F339" i="9"/>
  <c r="H338" i="9"/>
  <c r="G338" i="9"/>
  <c r="E338" i="9" s="1"/>
  <c r="B338" i="9" s="1"/>
  <c r="F338" i="9"/>
  <c r="H337" i="9"/>
  <c r="G337" i="9"/>
  <c r="E337" i="9" s="1"/>
  <c r="B337" i="9" s="1"/>
  <c r="F337" i="9"/>
  <c r="H336" i="9"/>
  <c r="F336" i="9"/>
  <c r="H335" i="9"/>
  <c r="G335" i="9"/>
  <c r="F335" i="9"/>
  <c r="E335" i="9"/>
  <c r="B335" i="9"/>
  <c r="F334" i="9"/>
  <c r="H333" i="9"/>
  <c r="G333" i="9"/>
  <c r="F333" i="9"/>
  <c r="E333" i="9"/>
  <c r="B333" i="9"/>
  <c r="H332" i="9"/>
  <c r="E332" i="9" s="1"/>
  <c r="B332" i="9" s="1"/>
  <c r="G332" i="9"/>
  <c r="F332" i="9"/>
  <c r="H331" i="9"/>
  <c r="G331" i="9"/>
  <c r="E331" i="9" s="1"/>
  <c r="B331" i="9" s="1"/>
  <c r="F331" i="9"/>
  <c r="H330" i="9"/>
  <c r="G330" i="9"/>
  <c r="F330" i="9"/>
  <c r="E330" i="9"/>
  <c r="B330" i="9"/>
  <c r="H329" i="9"/>
  <c r="G329" i="9"/>
  <c r="E329" i="9" s="1"/>
  <c r="B329" i="9" s="1"/>
  <c r="F329" i="9"/>
  <c r="H328" i="9"/>
  <c r="G328" i="9"/>
  <c r="F328" i="9"/>
  <c r="E328" i="9"/>
  <c r="B328" i="9"/>
  <c r="H327" i="9"/>
  <c r="G327" i="9"/>
  <c r="E327" i="9" s="1"/>
  <c r="B327" i="9" s="1"/>
  <c r="F327" i="9"/>
  <c r="H326" i="9"/>
  <c r="G326" i="9"/>
  <c r="F326" i="9"/>
  <c r="H325" i="9"/>
  <c r="G325" i="9"/>
  <c r="F325" i="9"/>
  <c r="E325" i="9"/>
  <c r="B325" i="9"/>
  <c r="H324" i="9"/>
  <c r="G324" i="9"/>
  <c r="F324" i="9"/>
  <c r="H323" i="9"/>
  <c r="G323" i="9"/>
  <c r="F323" i="9"/>
  <c r="E323" i="9"/>
  <c r="B323" i="9"/>
  <c r="H322" i="9"/>
  <c r="G322" i="9"/>
  <c r="F322" i="9"/>
  <c r="E322" i="9"/>
  <c r="B322" i="9" s="1"/>
  <c r="H321" i="9"/>
  <c r="G321" i="9"/>
  <c r="F321" i="9"/>
  <c r="E321" i="9"/>
  <c r="B321" i="9" s="1"/>
  <c r="H320" i="9"/>
  <c r="G320" i="9"/>
  <c r="F320" i="9"/>
  <c r="E320" i="9"/>
  <c r="B320" i="9" s="1"/>
  <c r="H319" i="9"/>
  <c r="G319" i="9"/>
  <c r="E319" i="9" s="1"/>
  <c r="B319" i="9" s="1"/>
  <c r="F319" i="9"/>
  <c r="H318" i="9"/>
  <c r="E318" i="9" s="1"/>
  <c r="B318" i="9" s="1"/>
  <c r="G318" i="9"/>
  <c r="F318" i="9"/>
  <c r="H317" i="9"/>
  <c r="G317" i="9"/>
  <c r="E317" i="9" s="1"/>
  <c r="B317" i="9" s="1"/>
  <c r="F317" i="9"/>
  <c r="H316" i="9"/>
  <c r="G316" i="9"/>
  <c r="E316" i="9" s="1"/>
  <c r="B316" i="9" s="1"/>
  <c r="F316" i="9"/>
  <c r="H315" i="9"/>
  <c r="G315" i="9"/>
  <c r="E315" i="9" s="1"/>
  <c r="B315" i="9" s="1"/>
  <c r="F315" i="9"/>
  <c r="H314" i="9"/>
  <c r="G314" i="9"/>
  <c r="F314" i="9"/>
  <c r="E314" i="9"/>
  <c r="B314" i="9" s="1"/>
  <c r="H313" i="9"/>
  <c r="G313" i="9"/>
  <c r="F313" i="9"/>
  <c r="E313" i="9"/>
  <c r="B313" i="9" s="1"/>
  <c r="H312" i="9"/>
  <c r="G312" i="9"/>
  <c r="E312" i="9" s="1"/>
  <c r="B312" i="9" s="1"/>
  <c r="F312" i="9"/>
  <c r="H311" i="9"/>
  <c r="G311" i="9"/>
  <c r="E311" i="9" s="1"/>
  <c r="B311" i="9" s="1"/>
  <c r="F311" i="9"/>
  <c r="F310" i="9"/>
  <c r="F309" i="9"/>
  <c r="F308" i="9"/>
  <c r="H307" i="9"/>
  <c r="G307" i="9"/>
  <c r="F307" i="9"/>
  <c r="F306" i="9"/>
  <c r="H305" i="9"/>
  <c r="E305" i="9" s="1"/>
  <c r="B305" i="9" s="1"/>
  <c r="G305" i="9"/>
  <c r="F305" i="9"/>
  <c r="H304" i="9"/>
  <c r="G304" i="9"/>
  <c r="E304" i="9" s="1"/>
  <c r="B304" i="9" s="1"/>
  <c r="F304" i="9"/>
  <c r="H303" i="9"/>
  <c r="F303" i="9"/>
  <c r="F302" i="9"/>
  <c r="F301" i="9"/>
  <c r="F300" i="9"/>
  <c r="F299" i="9"/>
  <c r="F298" i="9"/>
  <c r="F297" i="9"/>
  <c r="L296" i="9"/>
  <c r="F296" i="9" s="1"/>
  <c r="H296" i="9"/>
  <c r="F295" i="9"/>
  <c r="I294" i="9"/>
  <c r="H294" i="9"/>
  <c r="E294" i="9" s="1"/>
  <c r="B294" i="9" s="1"/>
  <c r="F294" i="9"/>
  <c r="E293" i="9"/>
  <c r="M292" i="9"/>
  <c r="F292" i="9" s="1"/>
  <c r="L292" i="9"/>
  <c r="E292" i="9"/>
  <c r="B292" i="9" s="1"/>
  <c r="M291" i="9"/>
  <c r="L291" i="9"/>
  <c r="F291" i="9" s="1"/>
  <c r="B291" i="9" s="1"/>
  <c r="E291" i="9"/>
  <c r="M290" i="9"/>
  <c r="L290" i="9"/>
  <c r="F290" i="9" s="1"/>
  <c r="E290" i="9"/>
  <c r="B290" i="9" s="1"/>
  <c r="M289" i="9"/>
  <c r="L289" i="9"/>
  <c r="F289" i="9" s="1"/>
  <c r="B289" i="9" s="1"/>
  <c r="E289" i="9"/>
  <c r="M288" i="9"/>
  <c r="L288" i="9"/>
  <c r="F288" i="9" s="1"/>
  <c r="B288" i="9" s="1"/>
  <c r="E288" i="9"/>
  <c r="M287" i="9"/>
  <c r="L287" i="9"/>
  <c r="F287" i="9"/>
  <c r="E287" i="9"/>
  <c r="B287" i="9" s="1"/>
  <c r="M286" i="9"/>
  <c r="L286" i="9"/>
  <c r="F286" i="9" s="1"/>
  <c r="E286" i="9"/>
  <c r="B286" i="9" s="1"/>
  <c r="M285" i="9"/>
  <c r="L285" i="9"/>
  <c r="F285" i="9" s="1"/>
  <c r="B285" i="9" s="1"/>
  <c r="E285" i="9"/>
  <c r="M284" i="9"/>
  <c r="F284" i="9" s="1"/>
  <c r="B284" i="9" s="1"/>
  <c r="L284" i="9"/>
  <c r="E284" i="9"/>
  <c r="M283" i="9"/>
  <c r="F283" i="9" s="1"/>
  <c r="L283" i="9"/>
  <c r="E283" i="9"/>
  <c r="B283" i="9" s="1"/>
  <c r="M282" i="9"/>
  <c r="L282" i="9"/>
  <c r="F282" i="9" s="1"/>
  <c r="E282" i="9"/>
  <c r="M281" i="9"/>
  <c r="L281" i="9"/>
  <c r="F281" i="9" s="1"/>
  <c r="B281" i="9" s="1"/>
  <c r="E281" i="9"/>
  <c r="M280" i="9"/>
  <c r="L280" i="9"/>
  <c r="F280" i="9" s="1"/>
  <c r="E280" i="9"/>
  <c r="B280" i="9" s="1"/>
  <c r="M279" i="9"/>
  <c r="L279" i="9"/>
  <c r="F279" i="9"/>
  <c r="E279" i="9"/>
  <c r="B279" i="9" s="1"/>
  <c r="M278" i="9"/>
  <c r="L278" i="9"/>
  <c r="F278" i="9"/>
  <c r="E278" i="9"/>
  <c r="B278" i="9" s="1"/>
  <c r="M277" i="9"/>
  <c r="L277" i="9"/>
  <c r="F277" i="9" s="1"/>
  <c r="E277" i="9"/>
  <c r="B277" i="9" s="1"/>
  <c r="M276" i="9"/>
  <c r="L276" i="9"/>
  <c r="F276" i="9" s="1"/>
  <c r="E276" i="9"/>
  <c r="B276" i="9" s="1"/>
  <c r="M275" i="9"/>
  <c r="F275" i="9" s="1"/>
  <c r="L275" i="9"/>
  <c r="E275" i="9"/>
  <c r="M274" i="9"/>
  <c r="L274" i="9"/>
  <c r="F274" i="9"/>
  <c r="E274" i="9"/>
  <c r="B274" i="9" s="1"/>
  <c r="M273" i="9"/>
  <c r="L273" i="9"/>
  <c r="F273" i="9" s="1"/>
  <c r="B273" i="9" s="1"/>
  <c r="E273" i="9"/>
  <c r="M272" i="9"/>
  <c r="L272" i="9"/>
  <c r="F272" i="9"/>
  <c r="E272" i="9"/>
  <c r="B272" i="9"/>
  <c r="M271" i="9"/>
  <c r="F271" i="9" s="1"/>
  <c r="B271" i="9" s="1"/>
  <c r="L271" i="9"/>
  <c r="E271" i="9"/>
  <c r="M270" i="9"/>
  <c r="L270" i="9"/>
  <c r="F270" i="9"/>
  <c r="E270" i="9"/>
  <c r="B270" i="9" s="1"/>
  <c r="M269" i="9"/>
  <c r="L269" i="9"/>
  <c r="F269" i="9" s="1"/>
  <c r="E269" i="9"/>
  <c r="B269" i="9" s="1"/>
  <c r="M268" i="9"/>
  <c r="L268" i="9"/>
  <c r="F268" i="9" s="1"/>
  <c r="E268" i="9"/>
  <c r="B268" i="9" s="1"/>
  <c r="M267" i="9"/>
  <c r="L267" i="9"/>
  <c r="F267" i="9"/>
  <c r="B267" i="9" s="1"/>
  <c r="E267" i="9"/>
  <c r="M266" i="9"/>
  <c r="L266" i="9"/>
  <c r="F266" i="9" s="1"/>
  <c r="E266" i="9"/>
  <c r="B266" i="9" s="1"/>
  <c r="M265" i="9"/>
  <c r="L265" i="9"/>
  <c r="F265" i="9" s="1"/>
  <c r="E265" i="9"/>
  <c r="B265" i="9" s="1"/>
  <c r="M264" i="9"/>
  <c r="L264" i="9"/>
  <c r="F264" i="9"/>
  <c r="E264" i="9"/>
  <c r="B264" i="9" s="1"/>
  <c r="M263" i="9"/>
  <c r="L263" i="9"/>
  <c r="F263" i="9" s="1"/>
  <c r="E263" i="9"/>
  <c r="M262" i="9"/>
  <c r="F262" i="9" s="1"/>
  <c r="L262" i="9"/>
  <c r="E262" i="9"/>
  <c r="B262" i="9" s="1"/>
  <c r="M261" i="9"/>
  <c r="L261" i="9"/>
  <c r="F261" i="9"/>
  <c r="E261" i="9"/>
  <c r="B261" i="9" s="1"/>
  <c r="M260" i="9"/>
  <c r="L260" i="9"/>
  <c r="F260" i="9"/>
  <c r="E260" i="9"/>
  <c r="B260" i="9"/>
  <c r="M259" i="9"/>
  <c r="F259" i="9" s="1"/>
  <c r="L259" i="9"/>
  <c r="E259" i="9"/>
  <c r="B259" i="9" s="1"/>
  <c r="M258" i="9"/>
  <c r="L258" i="9"/>
  <c r="F258" i="9" s="1"/>
  <c r="E258" i="9"/>
  <c r="B258" i="9" s="1"/>
  <c r="M257" i="9"/>
  <c r="L257" i="9"/>
  <c r="F257" i="9"/>
  <c r="E257" i="9"/>
  <c r="B257" i="9" s="1"/>
  <c r="M256" i="9"/>
  <c r="L256" i="9"/>
  <c r="F256" i="9"/>
  <c r="E256" i="9"/>
  <c r="B256" i="9" s="1"/>
  <c r="M255" i="9"/>
  <c r="L255" i="9"/>
  <c r="F255" i="9" s="1"/>
  <c r="E255" i="9"/>
  <c r="B255" i="9" s="1"/>
  <c r="M254" i="9"/>
  <c r="L254" i="9"/>
  <c r="F254" i="9" s="1"/>
  <c r="B254" i="9" s="1"/>
  <c r="E254" i="9"/>
  <c r="M253" i="9"/>
  <c r="L253" i="9"/>
  <c r="F253" i="9" s="1"/>
  <c r="E253" i="9"/>
  <c r="B253" i="9" s="1"/>
  <c r="M252" i="9"/>
  <c r="L252" i="9"/>
  <c r="F252" i="9" s="1"/>
  <c r="E252" i="9"/>
  <c r="B252" i="9" s="1"/>
  <c r="M251" i="9"/>
  <c r="L251" i="9"/>
  <c r="F251" i="9"/>
  <c r="E251" i="9"/>
  <c r="B251" i="9"/>
  <c r="M250" i="9"/>
  <c r="L250" i="9"/>
  <c r="F250" i="9"/>
  <c r="E250" i="9"/>
  <c r="B250" i="9" s="1"/>
  <c r="M249" i="9"/>
  <c r="L249" i="9"/>
  <c r="F249" i="9" s="1"/>
  <c r="B249" i="9" s="1"/>
  <c r="E249" i="9"/>
  <c r="M248" i="9"/>
  <c r="L248" i="9"/>
  <c r="F248" i="9"/>
  <c r="E248" i="9"/>
  <c r="B248" i="9" s="1"/>
  <c r="M247" i="9"/>
  <c r="L247" i="9"/>
  <c r="F247" i="9" s="1"/>
  <c r="B247" i="9" s="1"/>
  <c r="E247" i="9"/>
  <c r="M246" i="9"/>
  <c r="L246" i="9"/>
  <c r="F246" i="9" s="1"/>
  <c r="B246" i="9" s="1"/>
  <c r="E246" i="9"/>
  <c r="M245" i="9"/>
  <c r="L245" i="9"/>
  <c r="F245" i="9" s="1"/>
  <c r="B245" i="9" s="1"/>
  <c r="E245" i="9"/>
  <c r="M244" i="9"/>
  <c r="L244" i="9"/>
  <c r="F244" i="9" s="1"/>
  <c r="E244" i="9"/>
  <c r="M243" i="9"/>
  <c r="L243" i="9"/>
  <c r="F243" i="9" s="1"/>
  <c r="B243" i="9" s="1"/>
  <c r="E243" i="9"/>
  <c r="M242" i="9"/>
  <c r="L242" i="9"/>
  <c r="F242" i="9" s="1"/>
  <c r="E242" i="9"/>
  <c r="B242" i="9" s="1"/>
  <c r="M241" i="9"/>
  <c r="L241" i="9"/>
  <c r="F241" i="9" s="1"/>
  <c r="E241" i="9"/>
  <c r="B241" i="9" s="1"/>
  <c r="M240" i="9"/>
  <c r="L240" i="9"/>
  <c r="F240" i="9" s="1"/>
  <c r="B240" i="9" s="1"/>
  <c r="E240" i="9"/>
  <c r="M239" i="9"/>
  <c r="L239" i="9"/>
  <c r="F239" i="9" s="1"/>
  <c r="E239" i="9"/>
  <c r="B239" i="9" s="1"/>
  <c r="M238" i="9"/>
  <c r="L238" i="9"/>
  <c r="F238" i="9" s="1"/>
  <c r="B238" i="9" s="1"/>
  <c r="E238" i="9"/>
  <c r="M237" i="9"/>
  <c r="L237" i="9"/>
  <c r="F237" i="9" s="1"/>
  <c r="E237" i="9"/>
  <c r="B237" i="9" s="1"/>
  <c r="M236" i="9"/>
  <c r="L236" i="9"/>
  <c r="E236" i="9"/>
  <c r="M235" i="9"/>
  <c r="F235" i="9" s="1"/>
  <c r="L235" i="9"/>
  <c r="E235" i="9"/>
  <c r="B235" i="9" s="1"/>
  <c r="M234" i="9"/>
  <c r="L234" i="9"/>
  <c r="F234" i="9" s="1"/>
  <c r="E234" i="9"/>
  <c r="B234" i="9" s="1"/>
  <c r="M233" i="9"/>
  <c r="L233" i="9"/>
  <c r="F233" i="9" s="1"/>
  <c r="E233" i="9"/>
  <c r="B233" i="9" s="1"/>
  <c r="M232" i="9"/>
  <c r="L232" i="9"/>
  <c r="F232" i="9" s="1"/>
  <c r="E232" i="9"/>
  <c r="B232" i="9" s="1"/>
  <c r="M231" i="9"/>
  <c r="L231" i="9"/>
  <c r="F231" i="9"/>
  <c r="E231" i="9"/>
  <c r="B231" i="9" s="1"/>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E170" i="9" s="1"/>
  <c r="B170" i="9" s="1"/>
  <c r="F170" i="9"/>
  <c r="H169" i="9"/>
  <c r="G169" i="9"/>
  <c r="F169" i="9"/>
  <c r="E169" i="9"/>
  <c r="B169" i="9" s="1"/>
  <c r="H168" i="9"/>
  <c r="E168" i="9" s="1"/>
  <c r="B168" i="9" s="1"/>
  <c r="G168" i="9"/>
  <c r="F168" i="9"/>
  <c r="H167" i="9"/>
  <c r="G167" i="9"/>
  <c r="F167" i="9"/>
  <c r="E167" i="9"/>
  <c r="B167" i="9" s="1"/>
  <c r="H166" i="9"/>
  <c r="G166" i="9"/>
  <c r="F166" i="9"/>
  <c r="E166" i="9"/>
  <c r="B166" i="9" s="1"/>
  <c r="H165" i="9"/>
  <c r="G165" i="9"/>
  <c r="E165" i="9" s="1"/>
  <c r="B165" i="9" s="1"/>
  <c r="F165" i="9"/>
  <c r="H164" i="9"/>
  <c r="G164" i="9"/>
  <c r="F164" i="9"/>
  <c r="E164" i="9"/>
  <c r="B164" i="9" s="1"/>
  <c r="H163" i="9"/>
  <c r="G163" i="9"/>
  <c r="E163" i="9" s="1"/>
  <c r="B163" i="9" s="1"/>
  <c r="F163" i="9"/>
  <c r="H162" i="9"/>
  <c r="G162" i="9"/>
  <c r="F162" i="9"/>
  <c r="E162" i="9"/>
  <c r="B162" i="9" s="1"/>
  <c r="H161" i="9"/>
  <c r="G161" i="9"/>
  <c r="F161" i="9"/>
  <c r="E161" i="9"/>
  <c r="B161" i="9" s="1"/>
  <c r="H160" i="9"/>
  <c r="G160" i="9"/>
  <c r="F160" i="9"/>
  <c r="E160" i="9"/>
  <c r="B160" i="9" s="1"/>
  <c r="H159" i="9"/>
  <c r="G159" i="9"/>
  <c r="E159" i="9" s="1"/>
  <c r="B159" i="9" s="1"/>
  <c r="F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E37" i="9" s="1"/>
  <c r="B37" i="9" s="1"/>
  <c r="G37" i="9"/>
  <c r="F37" i="9"/>
  <c r="H36" i="9"/>
  <c r="G36" i="9"/>
  <c r="E36" i="9" s="1"/>
  <c r="B36" i="9" s="1"/>
  <c r="F36" i="9"/>
  <c r="H35" i="9"/>
  <c r="G35" i="9"/>
  <c r="F35" i="9"/>
  <c r="E35" i="9"/>
  <c r="B35" i="9" s="1"/>
  <c r="H34" i="9"/>
  <c r="G34" i="9"/>
  <c r="E34" i="9" s="1"/>
  <c r="B34" i="9" s="1"/>
  <c r="F34" i="9"/>
  <c r="H33" i="9"/>
  <c r="G33" i="9"/>
  <c r="F33" i="9"/>
  <c r="E33" i="9"/>
  <c r="B33" i="9" s="1"/>
  <c r="H32" i="9"/>
  <c r="G32" i="9"/>
  <c r="F32" i="9"/>
  <c r="E32" i="9"/>
  <c r="B32" i="9" s="1"/>
  <c r="H31" i="9"/>
  <c r="G31" i="9"/>
  <c r="E31" i="9" s="1"/>
  <c r="B31" i="9" s="1"/>
  <c r="F31" i="9"/>
  <c r="H30" i="9"/>
  <c r="G30" i="9"/>
  <c r="F30" i="9"/>
  <c r="E30" i="9"/>
  <c r="B30" i="9" s="1"/>
  <c r="H29" i="9"/>
  <c r="G29" i="9"/>
  <c r="E29" i="9" s="1"/>
  <c r="B29" i="9" s="1"/>
  <c r="F29" i="9"/>
  <c r="H28" i="9"/>
  <c r="G28" i="9"/>
  <c r="E28" i="9" s="1"/>
  <c r="B28" i="9" s="1"/>
  <c r="F28" i="9"/>
  <c r="H27" i="9"/>
  <c r="G27" i="9"/>
  <c r="E27" i="9" s="1"/>
  <c r="B27" i="9" s="1"/>
  <c r="F27" i="9"/>
  <c r="H26" i="9"/>
  <c r="G26" i="9"/>
  <c r="E26" i="9" s="1"/>
  <c r="B26" i="9" s="1"/>
  <c r="F26" i="9"/>
  <c r="H25" i="9"/>
  <c r="G25" i="9"/>
  <c r="E25" i="9" s="1"/>
  <c r="B25" i="9" s="1"/>
  <c r="F25" i="9"/>
  <c r="H24" i="9"/>
  <c r="G24" i="9"/>
  <c r="E24" i="9" s="1"/>
  <c r="F24" i="9"/>
  <c r="F4" i="9"/>
  <c r="O3" i="9"/>
  <c r="G296" i="9" s="1"/>
  <c r="E296" i="9" s="1"/>
  <c r="B296" i="9" s="1"/>
  <c r="I3" i="9"/>
  <c r="H3" i="9"/>
  <c r="G3" i="9"/>
  <c r="D104" i="8"/>
  <c r="D97" i="8"/>
  <c r="C1674" i="1" s="1"/>
  <c r="D92" i="8"/>
  <c r="C1669" i="1" s="1"/>
  <c r="D87" i="8"/>
  <c r="C1664" i="1" s="1"/>
  <c r="D82" i="8"/>
  <c r="C1659" i="1" s="1"/>
  <c r="D77" i="8"/>
  <c r="C1654" i="1" s="1"/>
  <c r="D72" i="8"/>
  <c r="C1649" i="1" s="1"/>
  <c r="D67" i="8"/>
  <c r="C1644" i="1" s="1"/>
  <c r="D62" i="8"/>
  <c r="C1639" i="1" s="1"/>
  <c r="D57" i="8"/>
  <c r="C1634" i="1" s="1"/>
  <c r="D52" i="8"/>
  <c r="C1629" i="1" s="1"/>
  <c r="D51" i="8"/>
  <c r="C1628" i="1" s="1"/>
  <c r="D46" i="8"/>
  <c r="C1623" i="1" s="1"/>
  <c r="D45" i="8"/>
  <c r="D37" i="8"/>
  <c r="C1614" i="1" s="1"/>
  <c r="D27" i="8"/>
  <c r="C1604" i="1" s="1"/>
  <c r="D25" i="8"/>
  <c r="C1602" i="1" s="1"/>
  <c r="D18" i="8"/>
  <c r="C1595" i="1" s="1"/>
  <c r="D8" i="8"/>
  <c r="C1585" i="1" s="1"/>
  <c r="D6" i="8"/>
  <c r="E44" i="7"/>
  <c r="D44" i="7"/>
  <c r="E39" i="7"/>
  <c r="D1572" i="1" s="1"/>
  <c r="D39" i="7"/>
  <c r="C1572" i="1" s="1"/>
  <c r="E38" i="7"/>
  <c r="D38" i="7"/>
  <c r="E30" i="7"/>
  <c r="D1563" i="1" s="1"/>
  <c r="D30" i="7"/>
  <c r="C1563" i="1" s="1"/>
  <c r="E23" i="7"/>
  <c r="D1556" i="1" s="1"/>
  <c r="D23" i="7"/>
  <c r="C1556" i="1" s="1"/>
  <c r="E22" i="7"/>
  <c r="D22" i="7"/>
  <c r="E14" i="7"/>
  <c r="D1547" i="1" s="1"/>
  <c r="D14" i="7"/>
  <c r="C1547" i="1" s="1"/>
  <c r="E7" i="7"/>
  <c r="D1540" i="1" s="1"/>
  <c r="D7" i="7"/>
  <c r="C1540" i="1" s="1"/>
  <c r="E6" i="7"/>
  <c r="D1539" i="1" s="1"/>
  <c r="D6" i="7"/>
  <c r="C1539" i="1" s="1"/>
  <c r="E5" i="7"/>
  <c r="D5" i="7"/>
  <c r="F140" i="6"/>
  <c r="F139" i="6"/>
  <c r="F138" i="6"/>
  <c r="F137" i="6"/>
  <c r="F136" i="6"/>
  <c r="F135" i="6"/>
  <c r="F134" i="6"/>
  <c r="F133" i="6"/>
  <c r="F132" i="6"/>
  <c r="F131" i="6"/>
  <c r="E130" i="6"/>
  <c r="D1526" i="1" s="1"/>
  <c r="D130" i="6"/>
  <c r="E129" i="6"/>
  <c r="D1525" i="1" s="1"/>
  <c r="D129" i="6"/>
  <c r="F128" i="6"/>
  <c r="F127" i="6"/>
  <c r="F126" i="6"/>
  <c r="F125" i="6"/>
  <c r="F124" i="6"/>
  <c r="F123" i="6"/>
  <c r="E122" i="6"/>
  <c r="D1518" i="1" s="1"/>
  <c r="D122" i="6"/>
  <c r="F121" i="6"/>
  <c r="F120" i="6"/>
  <c r="F119" i="6"/>
  <c r="E118" i="6"/>
  <c r="D1514" i="1" s="1"/>
  <c r="D118" i="6"/>
  <c r="F117" i="6"/>
  <c r="F116" i="6"/>
  <c r="E115" i="6"/>
  <c r="D1511" i="1" s="1"/>
  <c r="D115" i="6"/>
  <c r="E114" i="6"/>
  <c r="D114" i="6"/>
  <c r="F113" i="6"/>
  <c r="F112" i="6"/>
  <c r="F111" i="6"/>
  <c r="F110" i="6"/>
  <c r="F109" i="6"/>
  <c r="F108" i="6"/>
  <c r="E107" i="6"/>
  <c r="D1503" i="1" s="1"/>
  <c r="D107" i="6"/>
  <c r="F106" i="6"/>
  <c r="F105" i="6"/>
  <c r="F104" i="6"/>
  <c r="F103" i="6"/>
  <c r="F102" i="6"/>
  <c r="F101" i="6"/>
  <c r="F100" i="6"/>
  <c r="E99" i="6"/>
  <c r="D99" i="6"/>
  <c r="F98" i="6"/>
  <c r="F97" i="6"/>
  <c r="F96" i="6"/>
  <c r="F95" i="6"/>
  <c r="E94" i="6"/>
  <c r="D1490" i="1" s="1"/>
  <c r="D94" i="6"/>
  <c r="F93" i="6"/>
  <c r="F92" i="6"/>
  <c r="F91" i="6"/>
  <c r="E90" i="6"/>
  <c r="D1486" i="1" s="1"/>
  <c r="D90" i="6"/>
  <c r="F88" i="6"/>
  <c r="F87" i="6"/>
  <c r="F86" i="6"/>
  <c r="F85" i="6"/>
  <c r="F84" i="6"/>
  <c r="F83" i="6"/>
  <c r="E82" i="6"/>
  <c r="D1478" i="1" s="1"/>
  <c r="D82" i="6"/>
  <c r="F81" i="6"/>
  <c r="F80" i="6"/>
  <c r="F79" i="6"/>
  <c r="F78" i="6"/>
  <c r="F77" i="6"/>
  <c r="F76" i="6"/>
  <c r="E75" i="6"/>
  <c r="D1471" i="1" s="1"/>
  <c r="D75" i="6"/>
  <c r="F74" i="6"/>
  <c r="F73" i="6"/>
  <c r="F72" i="6"/>
  <c r="F71" i="6"/>
  <c r="F70" i="6"/>
  <c r="F69" i="6"/>
  <c r="F68" i="6"/>
  <c r="F67" i="6"/>
  <c r="E66" i="6"/>
  <c r="D1462" i="1" s="1"/>
  <c r="D66" i="6"/>
  <c r="F65" i="6"/>
  <c r="F64" i="6"/>
  <c r="F63" i="6"/>
  <c r="F62" i="6"/>
  <c r="E61" i="6"/>
  <c r="D1457" i="1" s="1"/>
  <c r="D61" i="6"/>
  <c r="F60" i="6"/>
  <c r="F59" i="6"/>
  <c r="F58" i="6"/>
  <c r="F57" i="6"/>
  <c r="F56" i="6"/>
  <c r="F55" i="6"/>
  <c r="E54" i="6"/>
  <c r="D1450" i="1" s="1"/>
  <c r="D54" i="6"/>
  <c r="F53" i="6"/>
  <c r="F52" i="6"/>
  <c r="F51" i="6"/>
  <c r="E50" i="6"/>
  <c r="D1446" i="1" s="1"/>
  <c r="D50" i="6"/>
  <c r="F49" i="6"/>
  <c r="F48" i="6"/>
  <c r="F47" i="6"/>
  <c r="F46" i="6"/>
  <c r="F45" i="6"/>
  <c r="F44" i="6"/>
  <c r="E43" i="6"/>
  <c r="D1439" i="1" s="1"/>
  <c r="D43" i="6"/>
  <c r="F42" i="6"/>
  <c r="F41" i="6"/>
  <c r="F40" i="6"/>
  <c r="E39" i="6"/>
  <c r="D1435" i="1" s="1"/>
  <c r="D39" i="6"/>
  <c r="F38" i="6"/>
  <c r="F37" i="6"/>
  <c r="E36" i="6"/>
  <c r="D1432" i="1" s="1"/>
  <c r="D36" i="6"/>
  <c r="E35" i="6"/>
  <c r="D1431" i="1" s="1"/>
  <c r="D35" i="6"/>
  <c r="F34" i="6"/>
  <c r="F33" i="6"/>
  <c r="F32" i="6"/>
  <c r="F31" i="6"/>
  <c r="F30" i="6"/>
  <c r="F29" i="6"/>
  <c r="E28" i="6"/>
  <c r="D1424" i="1" s="1"/>
  <c r="D28" i="6"/>
  <c r="F27" i="6"/>
  <c r="F26" i="6"/>
  <c r="F25" i="6"/>
  <c r="F24" i="6"/>
  <c r="F23" i="6"/>
  <c r="E22" i="6"/>
  <c r="D1418" i="1" s="1"/>
  <c r="D22" i="6"/>
  <c r="F21" i="6"/>
  <c r="F20" i="6"/>
  <c r="F19" i="6"/>
  <c r="F18" i="6"/>
  <c r="F17" i="6"/>
  <c r="F16" i="6"/>
  <c r="F15" i="6"/>
  <c r="F14" i="6"/>
  <c r="E13" i="6"/>
  <c r="D1409" i="1" s="1"/>
  <c r="D13" i="6"/>
  <c r="F12" i="6"/>
  <c r="F11" i="6"/>
  <c r="E10" i="6"/>
  <c r="D1406" i="1" s="1"/>
  <c r="D10" i="6"/>
  <c r="F9" i="6"/>
  <c r="F8" i="6"/>
  <c r="F7" i="6"/>
  <c r="E6" i="6"/>
  <c r="D1402" i="1" s="1"/>
  <c r="D6" i="6"/>
  <c r="E5" i="6"/>
  <c r="D1401" i="1"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2" i="5"/>
  <c r="F301" i="5"/>
  <c r="F300" i="5"/>
  <c r="F298" i="5"/>
  <c r="E297" i="5"/>
  <c r="D1301" i="1" s="1"/>
  <c r="D297" i="5"/>
  <c r="E296" i="5"/>
  <c r="D1300" i="1" s="1"/>
  <c r="D296" i="5"/>
  <c r="F295" i="5"/>
  <c r="F294" i="5"/>
  <c r="F293" i="5"/>
  <c r="F292" i="5"/>
  <c r="E291" i="5"/>
  <c r="D1295" i="1" s="1"/>
  <c r="D291" i="5"/>
  <c r="F290" i="5"/>
  <c r="F289" i="5"/>
  <c r="F288" i="5"/>
  <c r="F287" i="5"/>
  <c r="F286" i="5"/>
  <c r="F285" i="5"/>
  <c r="F284" i="5"/>
  <c r="F283" i="5"/>
  <c r="F282" i="5"/>
  <c r="F281" i="5"/>
  <c r="F280" i="5"/>
  <c r="F279" i="5"/>
  <c r="F278" i="5"/>
  <c r="E277" i="5"/>
  <c r="D1281" i="1" s="1"/>
  <c r="D277" i="5"/>
  <c r="F276" i="5"/>
  <c r="F275" i="5"/>
  <c r="E274" i="5"/>
  <c r="D1278" i="1" s="1"/>
  <c r="D274" i="5"/>
  <c r="F273" i="5"/>
  <c r="F272" i="5"/>
  <c r="F271" i="5"/>
  <c r="F270" i="5"/>
  <c r="F269" i="5"/>
  <c r="F268" i="5"/>
  <c r="F267" i="5"/>
  <c r="F266" i="5"/>
  <c r="F265" i="5"/>
  <c r="E264" i="5"/>
  <c r="D1268" i="1" s="1"/>
  <c r="D264" i="5"/>
  <c r="F263" i="5"/>
  <c r="F262" i="5"/>
  <c r="F261" i="5"/>
  <c r="E260" i="5"/>
  <c r="D1264" i="1" s="1"/>
  <c r="D260" i="5"/>
  <c r="F259" i="5"/>
  <c r="F258" i="5"/>
  <c r="D256" i="5"/>
  <c r="F254" i="5"/>
  <c r="F253" i="5"/>
  <c r="E252" i="5"/>
  <c r="D1256" i="1" s="1"/>
  <c r="D252" i="5"/>
  <c r="F250" i="5"/>
  <c r="F249" i="5"/>
  <c r="E248" i="5"/>
  <c r="D1252" i="1" s="1"/>
  <c r="D248"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1224" i="1" s="1"/>
  <c r="D220" i="5"/>
  <c r="E219" i="5"/>
  <c r="D1223" i="1" s="1"/>
  <c r="D219" i="5"/>
  <c r="F218" i="5"/>
  <c r="F217" i="5"/>
  <c r="F216" i="5"/>
  <c r="F215" i="5"/>
  <c r="F214" i="5"/>
  <c r="F213" i="5"/>
  <c r="F212" i="5"/>
  <c r="E211" i="5"/>
  <c r="D1215" i="1" s="1"/>
  <c r="D211" i="5"/>
  <c r="F210" i="5"/>
  <c r="F209" i="5"/>
  <c r="F208" i="5"/>
  <c r="F207" i="5"/>
  <c r="F206" i="5"/>
  <c r="F205" i="5"/>
  <c r="E204" i="5"/>
  <c r="D1208" i="1" s="1"/>
  <c r="D204" i="5"/>
  <c r="E203" i="5"/>
  <c r="D1207" i="1" s="1"/>
  <c r="D203" i="5"/>
  <c r="F202" i="5"/>
  <c r="F201" i="5"/>
  <c r="F200" i="5"/>
  <c r="F199" i="5"/>
  <c r="F198" i="5"/>
  <c r="E197" i="5"/>
  <c r="D1201" i="1" s="1"/>
  <c r="D197" i="5"/>
  <c r="F196" i="5"/>
  <c r="F195" i="5"/>
  <c r="F194" i="5"/>
  <c r="F193" i="5"/>
  <c r="F192" i="5"/>
  <c r="F191" i="5"/>
  <c r="F190" i="5"/>
  <c r="F189" i="5"/>
  <c r="F188" i="5"/>
  <c r="F187" i="5"/>
  <c r="E186" i="5"/>
  <c r="D1190" i="1" s="1"/>
  <c r="D186" i="5"/>
  <c r="F185" i="5"/>
  <c r="F184" i="5"/>
  <c r="F183" i="5"/>
  <c r="F182" i="5"/>
  <c r="E181" i="5"/>
  <c r="D1185" i="1" s="1"/>
  <c r="D181" i="5"/>
  <c r="F180" i="5"/>
  <c r="F179" i="5"/>
  <c r="E178" i="5"/>
  <c r="D1182" i="1" s="1"/>
  <c r="D178" i="5"/>
  <c r="G336" i="9" s="1"/>
  <c r="E336" i="9" s="1"/>
  <c r="B336" i="9" s="1"/>
  <c r="D177" i="5"/>
  <c r="F174"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155" i="1" s="1"/>
  <c r="D150" i="5"/>
  <c r="F149" i="5"/>
  <c r="F148" i="5"/>
  <c r="E147" i="5"/>
  <c r="D147" i="5"/>
  <c r="F146" i="5"/>
  <c r="F145" i="5"/>
  <c r="F144" i="5"/>
  <c r="E143" i="5"/>
  <c r="D1148" i="1" s="1"/>
  <c r="D143" i="5"/>
  <c r="F142" i="5"/>
  <c r="F141" i="5"/>
  <c r="F140" i="5"/>
  <c r="F139" i="5"/>
  <c r="F138" i="5"/>
  <c r="F137" i="5"/>
  <c r="E136" i="5"/>
  <c r="D1141" i="1" s="1"/>
  <c r="D136" i="5"/>
  <c r="E135" i="5"/>
  <c r="D1140" i="1" s="1"/>
  <c r="D135" i="5"/>
  <c r="F134" i="5"/>
  <c r="F133" i="5"/>
  <c r="F132" i="5"/>
  <c r="F131" i="5"/>
  <c r="F130" i="5"/>
  <c r="F129" i="5"/>
  <c r="F128" i="5"/>
  <c r="E127" i="5"/>
  <c r="D1132" i="1" s="1"/>
  <c r="D127" i="5"/>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1094" i="1" s="1"/>
  <c r="D89" i="5"/>
  <c r="E88" i="5"/>
  <c r="D1093" i="1" s="1"/>
  <c r="D88" i="5"/>
  <c r="F87" i="5"/>
  <c r="F86" i="5"/>
  <c r="F85" i="5"/>
  <c r="F84" i="5"/>
  <c r="F83" i="5"/>
  <c r="E82" i="5"/>
  <c r="D1087" i="1" s="1"/>
  <c r="D82" i="5"/>
  <c r="D69" i="5" s="1"/>
  <c r="D6" i="5" s="1"/>
  <c r="F81" i="5"/>
  <c r="F80" i="5"/>
  <c r="F79" i="5"/>
  <c r="F78" i="5"/>
  <c r="F77" i="5"/>
  <c r="E76" i="5"/>
  <c r="D1081" i="1" s="1"/>
  <c r="D76" i="5"/>
  <c r="F75" i="5"/>
  <c r="F74" i="5"/>
  <c r="F73" i="5"/>
  <c r="F72" i="5"/>
  <c r="E71" i="5"/>
  <c r="D1076" i="1" s="1"/>
  <c r="D71" i="5"/>
  <c r="E70" i="5"/>
  <c r="D1075" i="1" s="1"/>
  <c r="D70"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E12" i="5"/>
  <c r="D1017" i="1" s="1"/>
  <c r="D12" i="5"/>
  <c r="F11" i="5"/>
  <c r="F10" i="5"/>
  <c r="F9" i="5"/>
  <c r="E8" i="5"/>
  <c r="D1013" i="1" s="1"/>
  <c r="D8" i="5"/>
  <c r="E7"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2" i="4"/>
  <c r="F631" i="4"/>
  <c r="E630" i="4"/>
  <c r="D624" i="1" s="1"/>
  <c r="D630" i="4"/>
  <c r="E629" i="4"/>
  <c r="D623" i="1" s="1"/>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1" i="1" s="1"/>
  <c r="D607" i="4"/>
  <c r="F606" i="4"/>
  <c r="F605" i="4"/>
  <c r="F604" i="4"/>
  <c r="E603" i="4"/>
  <c r="D597" i="1" s="1"/>
  <c r="D603" i="4"/>
  <c r="F602" i="4"/>
  <c r="F601" i="4"/>
  <c r="F600" i="4"/>
  <c r="F599" i="4"/>
  <c r="E598" i="4"/>
  <c r="D592" i="1" s="1"/>
  <c r="D598" i="4"/>
  <c r="E597" i="4"/>
  <c r="D591" i="1" s="1"/>
  <c r="D597" i="4"/>
  <c r="F596" i="4"/>
  <c r="F595" i="4"/>
  <c r="E594" i="4"/>
  <c r="D588" i="1" s="1"/>
  <c r="D594" i="4"/>
  <c r="F593" i="4"/>
  <c r="F592" i="4"/>
  <c r="E591" i="4"/>
  <c r="D585" i="1" s="1"/>
  <c r="D591" i="4"/>
  <c r="F590" i="4"/>
  <c r="E589" i="4"/>
  <c r="D583" i="1" s="1"/>
  <c r="D589" i="4"/>
  <c r="F588" i="4"/>
  <c r="F587" i="4"/>
  <c r="F586" i="4"/>
  <c r="E585" i="4"/>
  <c r="D579" i="1" s="1"/>
  <c r="D585" i="4"/>
  <c r="E584" i="4"/>
  <c r="D578" i="1" s="1"/>
  <c r="D584" i="4"/>
  <c r="F583" i="4"/>
  <c r="F582" i="4"/>
  <c r="E581" i="4"/>
  <c r="D575" i="1" s="1"/>
  <c r="D581" i="4"/>
  <c r="F580" i="4"/>
  <c r="F579" i="4"/>
  <c r="E578" i="4"/>
  <c r="D572" i="1" s="1"/>
  <c r="D578" i="4"/>
  <c r="F577" i="4"/>
  <c r="F576" i="4"/>
  <c r="E575" i="4"/>
  <c r="D569" i="1" s="1"/>
  <c r="D575" i="4"/>
  <c r="F574" i="4"/>
  <c r="F573" i="4"/>
  <c r="E572" i="4"/>
  <c r="D566" i="1" s="1"/>
  <c r="D572" i="4"/>
  <c r="E571" i="4"/>
  <c r="D565" i="1" s="1"/>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1" i="1" s="1"/>
  <c r="D537" i="4"/>
  <c r="E536" i="4"/>
  <c r="D530" i="1" s="1"/>
  <c r="D536" i="4"/>
  <c r="E535" i="4"/>
  <c r="D535" i="4"/>
  <c r="F534" i="4"/>
  <c r="F533" i="4"/>
  <c r="E532" i="4"/>
  <c r="D526" i="1" s="1"/>
  <c r="D532" i="4"/>
  <c r="F531" i="4"/>
  <c r="F530" i="4"/>
  <c r="E529" i="4"/>
  <c r="D523" i="1" s="1"/>
  <c r="D529" i="4"/>
  <c r="F528" i="4"/>
  <c r="F527" i="4"/>
  <c r="E526" i="4"/>
  <c r="D520" i="1" s="1"/>
  <c r="D526" i="4"/>
  <c r="F525" i="4"/>
  <c r="F524" i="4"/>
  <c r="E523" i="4"/>
  <c r="D517" i="1" s="1"/>
  <c r="D523" i="4"/>
  <c r="E522" i="4"/>
  <c r="D516" i="1" s="1"/>
  <c r="D522" i="4"/>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F496" i="4"/>
  <c r="F495" i="4"/>
  <c r="F494" i="4"/>
  <c r="F493" i="4"/>
  <c r="E492" i="4"/>
  <c r="D486" i="1" s="1"/>
  <c r="D492" i="4"/>
  <c r="E491" i="4"/>
  <c r="D485" i="1" s="1"/>
  <c r="D491" i="4"/>
  <c r="F490" i="4"/>
  <c r="F489" i="4"/>
  <c r="E488" i="4"/>
  <c r="D482" i="1" s="1"/>
  <c r="D488" i="4"/>
  <c r="F487" i="4"/>
  <c r="F486" i="4"/>
  <c r="E485" i="4"/>
  <c r="D479" i="1" s="1"/>
  <c r="D485" i="4"/>
  <c r="F484" i="4"/>
  <c r="F483" i="4"/>
  <c r="F482" i="4"/>
  <c r="F481" i="4"/>
  <c r="E480" i="4"/>
  <c r="D474" i="1" s="1"/>
  <c r="D480" i="4"/>
  <c r="E479" i="4"/>
  <c r="D473" i="1" s="1"/>
  <c r="D479" i="4"/>
  <c r="F478" i="4"/>
  <c r="F477" i="4"/>
  <c r="E476" i="4"/>
  <c r="D470" i="1" s="1"/>
  <c r="D476" i="4"/>
  <c r="F475" i="4"/>
  <c r="F474" i="4"/>
  <c r="E473" i="4"/>
  <c r="D467" i="1" s="1"/>
  <c r="D473" i="4"/>
  <c r="F472" i="4"/>
  <c r="F471" i="4"/>
  <c r="E470" i="4"/>
  <c r="D464" i="1" s="1"/>
  <c r="D470" i="4"/>
  <c r="F469" i="4"/>
  <c r="F468" i="4"/>
  <c r="E467" i="4"/>
  <c r="D461" i="1" s="1"/>
  <c r="D467" i="4"/>
  <c r="E466" i="4"/>
  <c r="D460" i="1" s="1"/>
  <c r="D466"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31" i="4"/>
  <c r="D425" i="1" s="1"/>
  <c r="D431" i="4"/>
  <c r="E430" i="4"/>
  <c r="D430" i="4"/>
  <c r="E428" i="4"/>
  <c r="D423" i="1" s="1"/>
  <c r="D428" i="4"/>
  <c r="E427" i="4"/>
  <c r="E426" i="4"/>
  <c r="F421" i="4"/>
  <c r="F420" i="4"/>
  <c r="F419" i="4"/>
  <c r="F416" i="4"/>
  <c r="F415" i="4"/>
  <c r="F414" i="4"/>
  <c r="F413" i="4"/>
  <c r="E412" i="4"/>
  <c r="D407" i="1" s="1"/>
  <c r="D412" i="4"/>
  <c r="F411" i="4"/>
  <c r="E410" i="4"/>
  <c r="D405" i="1" s="1"/>
  <c r="D410" i="4"/>
  <c r="F409" i="4"/>
  <c r="F408" i="4"/>
  <c r="E407" i="4"/>
  <c r="D402" i="1" s="1"/>
  <c r="D407" i="4"/>
  <c r="E406" i="4"/>
  <c r="D401" i="1" s="1"/>
  <c r="D406" i="4"/>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4" i="1" s="1"/>
  <c r="D379" i="4"/>
  <c r="F378" i="4"/>
  <c r="F377" i="4"/>
  <c r="F376" i="4"/>
  <c r="F375" i="4"/>
  <c r="E374" i="4"/>
  <c r="D369" i="1" s="1"/>
  <c r="D374" i="4"/>
  <c r="E373" i="4"/>
  <c r="D368" i="1" s="1"/>
  <c r="D373" i="4"/>
  <c r="F372" i="4"/>
  <c r="F371" i="4"/>
  <c r="F370" i="4"/>
  <c r="F369" i="4"/>
  <c r="F368" i="4"/>
  <c r="F367" i="4"/>
  <c r="E366" i="4"/>
  <c r="D361" i="1" s="1"/>
  <c r="D366" i="4"/>
  <c r="F365" i="4"/>
  <c r="F364" i="4"/>
  <c r="F363" i="4"/>
  <c r="E362" i="4"/>
  <c r="D357" i="1" s="1"/>
  <c r="D362" i="4"/>
  <c r="E361" i="4"/>
  <c r="D356" i="1" s="1"/>
  <c r="D361" i="4"/>
  <c r="E360" i="4"/>
  <c r="D360" i="4"/>
  <c r="F359" i="4"/>
  <c r="E358" i="4"/>
  <c r="D353" i="1" s="1"/>
  <c r="D358" i="4"/>
  <c r="F357" i="4"/>
  <c r="F356" i="4"/>
  <c r="E355" i="4"/>
  <c r="D350" i="1" s="1"/>
  <c r="D355" i="4"/>
  <c r="E354" i="4"/>
  <c r="D349" i="1" s="1"/>
  <c r="D354" i="4"/>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2" i="1" s="1"/>
  <c r="D327" i="4"/>
  <c r="F326" i="4"/>
  <c r="F325" i="4"/>
  <c r="F324" i="4"/>
  <c r="F323" i="4"/>
  <c r="E322" i="4"/>
  <c r="D317" i="1" s="1"/>
  <c r="D322" i="4"/>
  <c r="E321" i="4"/>
  <c r="D316" i="1" s="1"/>
  <c r="D321" i="4"/>
  <c r="F320" i="4"/>
  <c r="F319" i="4"/>
  <c r="F318" i="4"/>
  <c r="F317" i="4"/>
  <c r="F316" i="4"/>
  <c r="F315" i="4"/>
  <c r="E314" i="4"/>
  <c r="D309" i="1" s="1"/>
  <c r="D314" i="4"/>
  <c r="F313" i="4"/>
  <c r="F312" i="4"/>
  <c r="F311" i="4"/>
  <c r="E310" i="4"/>
  <c r="D305" i="1" s="1"/>
  <c r="D310" i="4"/>
  <c r="E309" i="4"/>
  <c r="D304" i="1" s="1"/>
  <c r="D309" i="4"/>
  <c r="E308" i="4"/>
  <c r="D308"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0" i="1" s="1"/>
  <c r="D274" i="4"/>
  <c r="E273" i="4"/>
  <c r="D269" i="1" s="1"/>
  <c r="D273" i="4"/>
  <c r="F272" i="4"/>
  <c r="F271" i="4"/>
  <c r="F270" i="4"/>
  <c r="E269" i="4"/>
  <c r="D265" i="1" s="1"/>
  <c r="D269" i="4"/>
  <c r="F268" i="4"/>
  <c r="F267" i="4"/>
  <c r="F266" i="4"/>
  <c r="F265" i="4"/>
  <c r="F264" i="4"/>
  <c r="E263" i="4"/>
  <c r="D259" i="1" s="1"/>
  <c r="D263" i="4"/>
  <c r="E262" i="4"/>
  <c r="D258" i="1" s="1"/>
  <c r="D262"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38" i="1" s="1"/>
  <c r="D242" i="4"/>
  <c r="F241" i="4"/>
  <c r="F240" i="4"/>
  <c r="F239" i="4"/>
  <c r="F238" i="4"/>
  <c r="E237" i="4"/>
  <c r="D233" i="1" s="1"/>
  <c r="D237" i="4"/>
  <c r="F236" i="4"/>
  <c r="F235" i="4"/>
  <c r="E234" i="4"/>
  <c r="D230" i="1" s="1"/>
  <c r="D234" i="4"/>
  <c r="F233" i="4"/>
  <c r="F232" i="4"/>
  <c r="E231" i="4"/>
  <c r="D227" i="1" s="1"/>
  <c r="D231" i="4"/>
  <c r="E230" i="4"/>
  <c r="D226" i="1" s="1"/>
  <c r="D230" i="4"/>
  <c r="F229" i="4"/>
  <c r="F228" i="4"/>
  <c r="F227" i="4"/>
  <c r="F226" i="4"/>
  <c r="E225" i="4"/>
  <c r="D221" i="1" s="1"/>
  <c r="D225" i="4"/>
  <c r="F224" i="4"/>
  <c r="F223" i="4"/>
  <c r="E222" i="4"/>
  <c r="D218" i="1" s="1"/>
  <c r="D222" i="4"/>
  <c r="E221" i="4"/>
  <c r="D217" i="1" s="1"/>
  <c r="D221" i="4"/>
  <c r="F220" i="4"/>
  <c r="F219" i="4"/>
  <c r="F218" i="4"/>
  <c r="F217" i="4"/>
  <c r="E216" i="4"/>
  <c r="D212" i="1" s="1"/>
  <c r="D216" i="4"/>
  <c r="F215" i="4"/>
  <c r="F214" i="4"/>
  <c r="F213" i="4"/>
  <c r="F212" i="4"/>
  <c r="F211" i="4"/>
  <c r="F210" i="4"/>
  <c r="F209" i="4"/>
  <c r="E208" i="4"/>
  <c r="D204" i="1" s="1"/>
  <c r="D208" i="4"/>
  <c r="F207" i="4"/>
  <c r="F206" i="4"/>
  <c r="F205" i="4"/>
  <c r="F204" i="4"/>
  <c r="E203" i="4"/>
  <c r="D199" i="1" s="1"/>
  <c r="D203" i="4"/>
  <c r="E202" i="4"/>
  <c r="D198" i="1" s="1"/>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1" i="1" s="1"/>
  <c r="D165" i="4"/>
  <c r="E164" i="4"/>
  <c r="F163" i="4"/>
  <c r="F162" i="4"/>
  <c r="F161" i="4"/>
  <c r="E160" i="4"/>
  <c r="D156" i="1" s="1"/>
  <c r="D160" i="4"/>
  <c r="F159" i="4"/>
  <c r="F158" i="4"/>
  <c r="F157" i="4"/>
  <c r="F156" i="4"/>
  <c r="F155" i="4"/>
  <c r="E154" i="4"/>
  <c r="D150" i="1" s="1"/>
  <c r="D154" i="4"/>
  <c r="E153" i="4"/>
  <c r="D149" i="1" s="1"/>
  <c r="D153" i="4"/>
  <c r="F151" i="4"/>
  <c r="F150" i="4"/>
  <c r="F149" i="4"/>
  <c r="F148" i="4"/>
  <c r="F147" i="4"/>
  <c r="F146" i="4"/>
  <c r="F145" i="4"/>
  <c r="F144" i="4"/>
  <c r="F143" i="4"/>
  <c r="F142" i="4"/>
  <c r="E141" i="4"/>
  <c r="D137" i="1" s="1"/>
  <c r="D141" i="4"/>
  <c r="E140" i="4"/>
  <c r="D136" i="1" s="1"/>
  <c r="D140" i="4"/>
  <c r="F139" i="4"/>
  <c r="F138" i="4"/>
  <c r="F137" i="4"/>
  <c r="F136" i="4"/>
  <c r="E135" i="4"/>
  <c r="D131" i="1" s="1"/>
  <c r="D135" i="4"/>
  <c r="E134" i="4"/>
  <c r="D130" i="1" s="1"/>
  <c r="D134" i="4"/>
  <c r="F133" i="4"/>
  <c r="F132" i="4"/>
  <c r="F131" i="4"/>
  <c r="F130" i="4"/>
  <c r="E129" i="4"/>
  <c r="D125" i="1" s="1"/>
  <c r="D129" i="4"/>
  <c r="F128" i="4"/>
  <c r="F127" i="4"/>
  <c r="E126" i="4"/>
  <c r="D122" i="1" s="1"/>
  <c r="D126" i="4"/>
  <c r="E125" i="4"/>
  <c r="D121" i="1" s="1"/>
  <c r="D125" i="4"/>
  <c r="F124" i="4"/>
  <c r="F123" i="4"/>
  <c r="F122" i="4"/>
  <c r="F121" i="4"/>
  <c r="E120" i="4"/>
  <c r="D116" i="1" s="1"/>
  <c r="D120" i="4"/>
  <c r="F119" i="4"/>
  <c r="F118" i="4"/>
  <c r="F117" i="4"/>
  <c r="F116" i="4"/>
  <c r="F115" i="4"/>
  <c r="F114" i="4"/>
  <c r="F113" i="4"/>
  <c r="E112" i="4"/>
  <c r="D108" i="1" s="1"/>
  <c r="D112" i="4"/>
  <c r="F111" i="4"/>
  <c r="F110" i="4"/>
  <c r="F109" i="4"/>
  <c r="F108" i="4"/>
  <c r="E107" i="4"/>
  <c r="D103" i="1" s="1"/>
  <c r="D107" i="4"/>
  <c r="E106" i="4"/>
  <c r="D102" i="1" s="1"/>
  <c r="D106" i="4"/>
  <c r="F105" i="4"/>
  <c r="F104" i="4"/>
  <c r="F103" i="4"/>
  <c r="F102" i="4"/>
  <c r="F101" i="4"/>
  <c r="F100" i="4"/>
  <c r="F99" i="4"/>
  <c r="E98" i="4"/>
  <c r="D94" i="1" s="1"/>
  <c r="D98" i="4"/>
  <c r="F97" i="4"/>
  <c r="F96" i="4"/>
  <c r="F95" i="4"/>
  <c r="F94" i="4"/>
  <c r="F93" i="4"/>
  <c r="F92" i="4"/>
  <c r="E91" i="4"/>
  <c r="D87" i="1" s="1"/>
  <c r="D91" i="4"/>
  <c r="F90" i="4"/>
  <c r="F89" i="4"/>
  <c r="F88" i="4"/>
  <c r="F87" i="4"/>
  <c r="F86" i="4"/>
  <c r="F85" i="4"/>
  <c r="F84" i="4"/>
  <c r="E83" i="4"/>
  <c r="D79" i="1" s="1"/>
  <c r="D83" i="4"/>
  <c r="E82" i="4"/>
  <c r="D78" i="1" s="1"/>
  <c r="D82" i="4"/>
  <c r="F81" i="4"/>
  <c r="F80" i="4"/>
  <c r="F79" i="4"/>
  <c r="F78" i="4"/>
  <c r="E77" i="4"/>
  <c r="D73" i="1" s="1"/>
  <c r="D77" i="4"/>
  <c r="F76" i="4"/>
  <c r="F75" i="4"/>
  <c r="E74" i="4"/>
  <c r="D70" i="1" s="1"/>
  <c r="D74" i="4"/>
  <c r="F73" i="4"/>
  <c r="F72" i="4"/>
  <c r="E71" i="4"/>
  <c r="D67" i="1" s="1"/>
  <c r="D71" i="4"/>
  <c r="F70" i="4"/>
  <c r="F69" i="4"/>
  <c r="E68" i="4"/>
  <c r="D64" i="1" s="1"/>
  <c r="D68" i="4"/>
  <c r="F67" i="4"/>
  <c r="F66" i="4"/>
  <c r="F65" i="4"/>
  <c r="E64" i="4"/>
  <c r="D60" i="1" s="1"/>
  <c r="D64" i="4"/>
  <c r="F63" i="4"/>
  <c r="F62" i="4"/>
  <c r="E61" i="4"/>
  <c r="D57" i="1" s="1"/>
  <c r="D61" i="4"/>
  <c r="F60" i="4"/>
  <c r="F59" i="4"/>
  <c r="E58" i="4"/>
  <c r="D54" i="1" s="1"/>
  <c r="D58" i="4"/>
  <c r="F57" i="4"/>
  <c r="F56" i="4"/>
  <c r="F55" i="4"/>
  <c r="F54" i="4"/>
  <c r="E53" i="4"/>
  <c r="D49" i="1" s="1"/>
  <c r="D53" i="4"/>
  <c r="F52" i="4"/>
  <c r="F51" i="4"/>
  <c r="E50" i="4"/>
  <c r="D46" i="1" s="1"/>
  <c r="D50" i="4"/>
  <c r="E49" i="4"/>
  <c r="D45" i="1" s="1"/>
  <c r="D49" i="4"/>
  <c r="F48" i="4"/>
  <c r="F47" i="4"/>
  <c r="F46" i="4"/>
  <c r="F45" i="4"/>
  <c r="E44" i="4"/>
  <c r="D40" i="1" s="1"/>
  <c r="D44" i="4"/>
  <c r="E43" i="4"/>
  <c r="D39" i="1" s="1"/>
  <c r="D43" i="4"/>
  <c r="F42" i="4"/>
  <c r="F41" i="4"/>
  <c r="F40" i="4"/>
  <c r="E39" i="4"/>
  <c r="D35" i="1" s="1"/>
  <c r="D39" i="4"/>
  <c r="F38" i="4"/>
  <c r="F37" i="4"/>
  <c r="E36" i="4"/>
  <c r="D32" i="1" s="1"/>
  <c r="D36" i="4"/>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4" i="1" s="1"/>
  <c r="D8" i="4"/>
  <c r="E7" i="4"/>
  <c r="D3" i="1" s="1"/>
  <c r="D7" i="4"/>
  <c r="E6" i="4"/>
  <c r="D2" i="1" s="1"/>
  <c r="D6" i="4"/>
  <c r="G41" i="3"/>
  <c r="B41" i="3"/>
  <c r="G40" i="3"/>
  <c r="B40" i="3"/>
  <c r="G39" i="3"/>
  <c r="B39" i="3"/>
  <c r="H38" i="3"/>
  <c r="G38" i="3"/>
  <c r="B38" i="3"/>
  <c r="G36" i="3"/>
  <c r="B36" i="3"/>
  <c r="G35" i="3"/>
  <c r="B35" i="3"/>
  <c r="G34" i="3"/>
  <c r="B34" i="3"/>
  <c r="G33" i="3"/>
  <c r="B33" i="3"/>
  <c r="G31" i="3"/>
  <c r="B31" i="3"/>
  <c r="G30" i="3"/>
  <c r="B30" i="3"/>
  <c r="I29" i="3"/>
  <c r="H29" i="3"/>
  <c r="G29" i="3"/>
  <c r="B29" i="3"/>
  <c r="I28" i="3"/>
  <c r="H28" i="3"/>
  <c r="G28" i="3"/>
  <c r="B28" i="3"/>
  <c r="I27" i="3"/>
  <c r="H27" i="3"/>
  <c r="G27" i="3"/>
  <c r="B27" i="3"/>
  <c r="G25" i="3"/>
  <c r="B25" i="3"/>
  <c r="G24" i="3"/>
  <c r="B24" i="3"/>
  <c r="G23" i="3"/>
  <c r="B23" i="3"/>
  <c r="G22" i="3"/>
  <c r="B22" i="3"/>
  <c r="G20" i="3"/>
  <c r="B20" i="3"/>
  <c r="G19" i="3"/>
  <c r="B19" i="3"/>
  <c r="G18" i="3"/>
  <c r="B18" i="3"/>
  <c r="I17" i="3"/>
  <c r="H17" i="3"/>
  <c r="G17" i="3"/>
  <c r="B17" i="3"/>
  <c r="H10" i="3" a="1"/>
  <c r="H10" i="3" s="1"/>
  <c r="L3" i="9" s="1"/>
  <c r="C1686" i="1"/>
  <c r="C1685" i="1"/>
  <c r="C1684" i="1"/>
  <c r="C1683" i="1"/>
  <c r="C1682" i="1"/>
  <c r="C1680" i="1"/>
  <c r="C1679" i="1"/>
  <c r="C1678" i="1"/>
  <c r="C1677" i="1"/>
  <c r="C1676" i="1"/>
  <c r="C1675" i="1"/>
  <c r="C1673" i="1"/>
  <c r="C1672" i="1"/>
  <c r="C1671" i="1"/>
  <c r="C1670" i="1"/>
  <c r="C1668" i="1"/>
  <c r="C1667" i="1"/>
  <c r="C1666" i="1"/>
  <c r="C1665" i="1"/>
  <c r="C1663" i="1"/>
  <c r="C1662" i="1"/>
  <c r="C1661" i="1"/>
  <c r="C1660" i="1"/>
  <c r="C1658" i="1"/>
  <c r="C1657" i="1"/>
  <c r="C1656" i="1"/>
  <c r="C1655" i="1"/>
  <c r="C1653" i="1"/>
  <c r="C1652" i="1"/>
  <c r="C1651" i="1"/>
  <c r="C1650" i="1"/>
  <c r="C1648" i="1"/>
  <c r="C1647" i="1"/>
  <c r="C1646" i="1"/>
  <c r="C1645" i="1"/>
  <c r="C1643" i="1"/>
  <c r="C1642" i="1"/>
  <c r="C1641" i="1"/>
  <c r="C1640" i="1"/>
  <c r="C1638" i="1"/>
  <c r="C1637" i="1"/>
  <c r="C1636" i="1"/>
  <c r="C1635" i="1"/>
  <c r="C1633" i="1"/>
  <c r="C1632" i="1"/>
  <c r="C1631" i="1"/>
  <c r="C1630" i="1"/>
  <c r="C1627" i="1"/>
  <c r="C1626" i="1"/>
  <c r="C1625" i="1"/>
  <c r="C1624" i="1"/>
  <c r="C1620" i="1"/>
  <c r="C1619" i="1"/>
  <c r="C1618" i="1"/>
  <c r="C1617" i="1"/>
  <c r="C1616" i="1"/>
  <c r="C1615" i="1"/>
  <c r="C1613" i="1"/>
  <c r="C1612" i="1"/>
  <c r="C1611" i="1"/>
  <c r="C1610" i="1"/>
  <c r="C1609" i="1"/>
  <c r="C1608" i="1"/>
  <c r="C1607" i="1"/>
  <c r="C1606" i="1"/>
  <c r="C1605" i="1"/>
  <c r="C1603" i="1"/>
  <c r="C1601" i="1"/>
  <c r="C1600" i="1"/>
  <c r="C1599" i="1"/>
  <c r="C1598" i="1"/>
  <c r="C1597" i="1"/>
  <c r="C1596" i="1"/>
  <c r="C1594" i="1"/>
  <c r="C1593" i="1"/>
  <c r="C1592" i="1"/>
  <c r="C1591" i="1"/>
  <c r="C1590" i="1"/>
  <c r="C1589" i="1"/>
  <c r="C1588" i="1"/>
  <c r="C1587" i="1"/>
  <c r="C1586" i="1"/>
  <c r="C1584" i="1"/>
  <c r="C1582" i="1"/>
  <c r="D1581" i="1"/>
  <c r="C1581" i="1"/>
  <c r="D1580" i="1"/>
  <c r="C1580" i="1"/>
  <c r="D1579" i="1"/>
  <c r="C1579" i="1"/>
  <c r="D1578" i="1"/>
  <c r="C1578" i="1"/>
  <c r="D1576" i="1"/>
  <c r="C1576" i="1"/>
  <c r="D1575" i="1"/>
  <c r="C1575" i="1"/>
  <c r="D1574" i="1"/>
  <c r="C1574" i="1"/>
  <c r="D1573" i="1"/>
  <c r="C1573"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6" i="1"/>
  <c r="C1546" i="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4" i="1"/>
  <c r="C1524" i="1"/>
  <c r="D1523" i="1"/>
  <c r="C1523" i="1"/>
  <c r="D1522" i="1"/>
  <c r="C1522" i="1"/>
  <c r="D1521" i="1"/>
  <c r="C1521" i="1"/>
  <c r="D1520" i="1"/>
  <c r="C1520" i="1"/>
  <c r="D1519" i="1"/>
  <c r="C1519" i="1"/>
  <c r="D1517" i="1"/>
  <c r="C1517" i="1"/>
  <c r="D1516" i="1"/>
  <c r="C1516" i="1"/>
  <c r="D1515" i="1"/>
  <c r="C1515" i="1"/>
  <c r="D1513" i="1"/>
  <c r="D1512" i="1"/>
  <c r="C1512"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4" i="1"/>
  <c r="C1494" i="1"/>
  <c r="D1493" i="1"/>
  <c r="C1493" i="1"/>
  <c r="D1492" i="1"/>
  <c r="C1492" i="1"/>
  <c r="D1491" i="1"/>
  <c r="C1491" i="1"/>
  <c r="D1489" i="1"/>
  <c r="C1489" i="1"/>
  <c r="D1488" i="1"/>
  <c r="C1488" i="1"/>
  <c r="D1487" i="1"/>
  <c r="C1487"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0" i="1"/>
  <c r="C1430" i="1"/>
  <c r="D1429" i="1"/>
  <c r="C1429" i="1"/>
  <c r="D1428" i="1"/>
  <c r="C1428" i="1"/>
  <c r="D1427" i="1"/>
  <c r="C1427" i="1"/>
  <c r="D1426" i="1"/>
  <c r="C1426" i="1"/>
  <c r="D1425" i="1"/>
  <c r="C1425"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8" i="1"/>
  <c r="C1408" i="1"/>
  <c r="D1407" i="1"/>
  <c r="C1407" i="1"/>
  <c r="D1405" i="1"/>
  <c r="C1405" i="1"/>
  <c r="D1404" i="1"/>
  <c r="C1404" i="1"/>
  <c r="D1403" i="1"/>
  <c r="C1403"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D1305" i="1"/>
  <c r="C1305" i="1"/>
  <c r="D1304" i="1"/>
  <c r="C1304" i="1"/>
  <c r="D1303" i="1"/>
  <c r="C1303" i="1"/>
  <c r="D1302" i="1"/>
  <c r="C1302" i="1"/>
  <c r="D1299" i="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D1276" i="1"/>
  <c r="C1276" i="1"/>
  <c r="D1275" i="1"/>
  <c r="C1275" i="1"/>
  <c r="D1274" i="1"/>
  <c r="C1274" i="1"/>
  <c r="D1273" i="1"/>
  <c r="C1273" i="1"/>
  <c r="D1272" i="1"/>
  <c r="C1272" i="1"/>
  <c r="D1271" i="1"/>
  <c r="C1271" i="1"/>
  <c r="D1270" i="1"/>
  <c r="C1270" i="1"/>
  <c r="D1269" i="1"/>
  <c r="C1269" i="1"/>
  <c r="D1267" i="1"/>
  <c r="C1267" i="1"/>
  <c r="D1266" i="1"/>
  <c r="C1266" i="1"/>
  <c r="D1265" i="1"/>
  <c r="C1265" i="1"/>
  <c r="D1263" i="1"/>
  <c r="C1263" i="1"/>
  <c r="D1262" i="1"/>
  <c r="C1262" i="1"/>
  <c r="D1258" i="1"/>
  <c r="C1258" i="1"/>
  <c r="D1257" i="1"/>
  <c r="C1257" i="1"/>
  <c r="D1254" i="1"/>
  <c r="C1254" i="1"/>
  <c r="D1253" i="1"/>
  <c r="C1253" i="1"/>
  <c r="D1251"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H1099" i="1"/>
  <c r="D1099" i="1"/>
  <c r="C1099" i="1"/>
  <c r="G1099" i="1" s="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H897" i="1"/>
  <c r="G897"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G878" i="1"/>
  <c r="D878" i="1"/>
  <c r="C878" i="1"/>
  <c r="H878" i="1" s="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G852" i="1"/>
  <c r="D852" i="1"/>
  <c r="C852" i="1"/>
  <c r="H852" i="1" s="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G806" i="1"/>
  <c r="D806" i="1"/>
  <c r="C806" i="1"/>
  <c r="H806" i="1" s="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G779" i="1" s="1"/>
  <c r="C779" i="1"/>
  <c r="H779" i="1" s="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H752" i="1"/>
  <c r="D752" i="1"/>
  <c r="C752" i="1"/>
  <c r="G752" i="1" s="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H659" i="1"/>
  <c r="G659"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G471" i="1"/>
  <c r="D471" i="1"/>
  <c r="C471" i="1"/>
  <c r="H471" i="1" s="1"/>
  <c r="D469" i="1"/>
  <c r="C469" i="1"/>
  <c r="D468" i="1"/>
  <c r="C468" i="1"/>
  <c r="D466" i="1"/>
  <c r="C466" i="1"/>
  <c r="D465" i="1"/>
  <c r="C465" i="1"/>
  <c r="D463" i="1"/>
  <c r="C463" i="1"/>
  <c r="D462" i="1"/>
  <c r="C462" i="1"/>
  <c r="D459" i="1"/>
  <c r="C459" i="1"/>
  <c r="D458" i="1"/>
  <c r="C458" i="1"/>
  <c r="D457" i="1"/>
  <c r="C457" i="1"/>
  <c r="G456" i="1"/>
  <c r="D456" i="1"/>
  <c r="C456" i="1"/>
  <c r="H456" i="1" s="1"/>
  <c r="D455" i="1"/>
  <c r="C455" i="1"/>
  <c r="D454" i="1"/>
  <c r="C454" i="1"/>
  <c r="D453" i="1"/>
  <c r="C453" i="1"/>
  <c r="D452" i="1"/>
  <c r="C452" i="1"/>
  <c r="D450" i="1"/>
  <c r="C450" i="1"/>
  <c r="D449" i="1"/>
  <c r="C449" i="1"/>
  <c r="H448" i="1"/>
  <c r="G448"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3" i="1"/>
  <c r="C63" i="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D426" i="4" l="1"/>
  <c r="D427" i="4"/>
  <c r="F303" i="5"/>
  <c r="C1306" i="1"/>
  <c r="F257" i="5"/>
  <c r="E256" i="5"/>
  <c r="D1261" i="1"/>
  <c r="D255" i="5"/>
  <c r="D251" i="5" s="1"/>
  <c r="D176" i="5" s="1"/>
  <c r="C1261" i="1"/>
  <c r="G1261" i="1" s="1"/>
  <c r="G303" i="9"/>
  <c r="E303" i="9" s="1"/>
  <c r="B303" i="9" s="1"/>
  <c r="E340" i="9"/>
  <c r="B340" i="9" s="1"/>
  <c r="F247" i="5"/>
  <c r="C1251" i="1"/>
  <c r="F236" i="9"/>
  <c r="B236" i="9" s="1"/>
  <c r="D1152" i="1"/>
  <c r="E69" i="5"/>
  <c r="E6" i="5" s="1"/>
  <c r="E307" i="9"/>
  <c r="B307" i="9" s="1"/>
  <c r="G299" i="9"/>
  <c r="E324" i="9"/>
  <c r="B324" i="9" s="1"/>
  <c r="E326" i="9"/>
  <c r="B326" i="9" s="1"/>
  <c r="B24" i="9"/>
  <c r="H308" i="9"/>
  <c r="E308" i="9" s="1"/>
  <c r="B308" i="9" s="1"/>
  <c r="G309" i="9"/>
  <c r="G227" i="9"/>
  <c r="E227" i="9" s="1"/>
  <c r="B227" i="9" s="1"/>
  <c r="G225" i="9"/>
  <c r="E225" i="9" s="1"/>
  <c r="B225" i="9" s="1"/>
  <c r="G219" i="9"/>
  <c r="E219" i="9" s="1"/>
  <c r="B219" i="9" s="1"/>
  <c r="G214" i="9"/>
  <c r="E214" i="9" s="1"/>
  <c r="B214" i="9" s="1"/>
  <c r="G212" i="9"/>
  <c r="E212" i="9" s="1"/>
  <c r="B212" i="9" s="1"/>
  <c r="G211" i="9"/>
  <c r="E211" i="9" s="1"/>
  <c r="B211" i="9" s="1"/>
  <c r="G210" i="9"/>
  <c r="E210" i="9" s="1"/>
  <c r="B210" i="9" s="1"/>
  <c r="G206" i="9"/>
  <c r="E206" i="9" s="1"/>
  <c r="B206" i="9" s="1"/>
  <c r="G203" i="9"/>
  <c r="E203" i="9" s="1"/>
  <c r="B203" i="9" s="1"/>
  <c r="G201" i="9"/>
  <c r="E201" i="9" s="1"/>
  <c r="B201" i="9" s="1"/>
  <c r="G198" i="9"/>
  <c r="E198" i="9" s="1"/>
  <c r="B198" i="9" s="1"/>
  <c r="G197" i="9"/>
  <c r="E197" i="9" s="1"/>
  <c r="B197" i="9" s="1"/>
  <c r="G192" i="9"/>
  <c r="E192" i="9" s="1"/>
  <c r="B192" i="9" s="1"/>
  <c r="G186" i="9"/>
  <c r="E186" i="9" s="1"/>
  <c r="B186" i="9" s="1"/>
  <c r="G182" i="9"/>
  <c r="E182" i="9" s="1"/>
  <c r="B182" i="9" s="1"/>
  <c r="G178" i="9"/>
  <c r="E178" i="9" s="1"/>
  <c r="B178" i="9" s="1"/>
  <c r="H180" i="9"/>
  <c r="G188" i="9"/>
  <c r="E188" i="9" s="1"/>
  <c r="B188" i="9" s="1"/>
  <c r="G301" i="9"/>
  <c r="E301" i="9" s="1"/>
  <c r="B301" i="9" s="1"/>
  <c r="G191" i="9"/>
  <c r="E191" i="9" s="1"/>
  <c r="B191" i="9" s="1"/>
  <c r="G195" i="9"/>
  <c r="E195" i="9" s="1"/>
  <c r="B195" i="9" s="1"/>
  <c r="G199" i="9"/>
  <c r="E199" i="9" s="1"/>
  <c r="B199" i="9" s="1"/>
  <c r="G202" i="9"/>
  <c r="E202" i="9" s="1"/>
  <c r="B202" i="9" s="1"/>
  <c r="L207" i="9"/>
  <c r="F207" i="9" s="1"/>
  <c r="G215" i="9"/>
  <c r="E215" i="9" s="1"/>
  <c r="B215" i="9" s="1"/>
  <c r="G220" i="9"/>
  <c r="E220" i="9" s="1"/>
  <c r="B220" i="9" s="1"/>
  <c r="G221" i="9"/>
  <c r="E221" i="9" s="1"/>
  <c r="B221" i="9" s="1"/>
  <c r="L228" i="9"/>
  <c r="G310" i="9"/>
  <c r="H309" i="9"/>
  <c r="G190" i="9"/>
  <c r="E190" i="9" s="1"/>
  <c r="B190" i="9" s="1"/>
  <c r="I10" i="9"/>
  <c r="G174" i="9"/>
  <c r="E174" i="9" s="1"/>
  <c r="G177" i="9"/>
  <c r="E177" i="9" s="1"/>
  <c r="B177" i="9" s="1"/>
  <c r="G181" i="9"/>
  <c r="E181" i="9" s="1"/>
  <c r="B181" i="9" s="1"/>
  <c r="G189" i="9"/>
  <c r="E189" i="9" s="1"/>
  <c r="B189" i="9" s="1"/>
  <c r="G193" i="9"/>
  <c r="E193" i="9" s="1"/>
  <c r="B193" i="9" s="1"/>
  <c r="G205" i="9"/>
  <c r="E205" i="9" s="1"/>
  <c r="B205" i="9" s="1"/>
  <c r="G213" i="9"/>
  <c r="E213" i="9" s="1"/>
  <c r="B213" i="9" s="1"/>
  <c r="G217" i="9"/>
  <c r="E217" i="9" s="1"/>
  <c r="B217" i="9" s="1"/>
  <c r="G218" i="9"/>
  <c r="E218" i="9" s="1"/>
  <c r="B218" i="9" s="1"/>
  <c r="G222" i="9"/>
  <c r="E222" i="9" s="1"/>
  <c r="B222" i="9" s="1"/>
  <c r="G223" i="9"/>
  <c r="E223" i="9" s="1"/>
  <c r="B223" i="9" s="1"/>
  <c r="G224" i="9"/>
  <c r="E224" i="9" s="1"/>
  <c r="B224" i="9" s="1"/>
  <c r="H179" i="9"/>
  <c r="G184" i="9"/>
  <c r="E184" i="9" s="1"/>
  <c r="B184" i="9" s="1"/>
  <c r="G183" i="9"/>
  <c r="E183" i="9" s="1"/>
  <c r="B183" i="9" s="1"/>
  <c r="G180" i="9"/>
  <c r="E180" i="9" s="1"/>
  <c r="B180" i="9" s="1"/>
  <c r="G179" i="9"/>
  <c r="E179" i="9" s="1"/>
  <c r="B179" i="9" s="1"/>
  <c r="G176" i="9"/>
  <c r="E176" i="9" s="1"/>
  <c r="B176" i="9" s="1"/>
  <c r="G175" i="9"/>
  <c r="E175" i="9" s="1"/>
  <c r="B175" i="9" s="1"/>
  <c r="G185" i="9"/>
  <c r="E185" i="9" s="1"/>
  <c r="B185" i="9" s="1"/>
  <c r="G187" i="9"/>
  <c r="E187" i="9" s="1"/>
  <c r="B187" i="9" s="1"/>
  <c r="G194" i="9"/>
  <c r="E194" i="9" s="1"/>
  <c r="B194" i="9" s="1"/>
  <c r="G196" i="9"/>
  <c r="E196" i="9" s="1"/>
  <c r="B196" i="9" s="1"/>
  <c r="G200" i="9"/>
  <c r="E200" i="9" s="1"/>
  <c r="B200" i="9" s="1"/>
  <c r="G204" i="9"/>
  <c r="E204" i="9" s="1"/>
  <c r="B204" i="9" s="1"/>
  <c r="G207" i="9"/>
  <c r="E207" i="9" s="1"/>
  <c r="B207" i="9" s="1"/>
  <c r="G208" i="9"/>
  <c r="E208" i="9" s="1"/>
  <c r="B208" i="9" s="1"/>
  <c r="G209" i="9"/>
  <c r="E209" i="9" s="1"/>
  <c r="B209" i="9" s="1"/>
  <c r="G216" i="9"/>
  <c r="E216" i="9" s="1"/>
  <c r="B216" i="9" s="1"/>
  <c r="G226" i="9"/>
  <c r="E226" i="9" s="1"/>
  <c r="B226" i="9" s="1"/>
  <c r="M228" i="9"/>
  <c r="H310" i="9"/>
  <c r="G302" i="9"/>
  <c r="E302" i="9" s="1"/>
  <c r="B302" i="9" s="1"/>
  <c r="G300" i="9"/>
  <c r="E300" i="9" s="1"/>
  <c r="C1681" i="1"/>
  <c r="I41" i="3"/>
  <c r="G1674" i="1"/>
  <c r="H1674" i="1"/>
  <c r="G1669" i="1"/>
  <c r="H1669" i="1"/>
  <c r="G1664" i="1"/>
  <c r="H1664" i="1"/>
  <c r="G1659" i="1"/>
  <c r="H1659" i="1"/>
  <c r="G1654" i="1"/>
  <c r="H1654" i="1"/>
  <c r="G1649" i="1"/>
  <c r="H1649" i="1"/>
  <c r="G1644" i="1"/>
  <c r="H1644" i="1"/>
  <c r="G1639" i="1"/>
  <c r="H1639" i="1"/>
  <c r="G1634" i="1"/>
  <c r="H1634" i="1"/>
  <c r="G1629" i="1"/>
  <c r="H1629" i="1"/>
  <c r="G1628" i="1"/>
  <c r="H1628" i="1"/>
  <c r="G1623" i="1"/>
  <c r="H1623" i="1"/>
  <c r="C1622" i="1"/>
  <c r="I40" i="3"/>
  <c r="G1614" i="1"/>
  <c r="H1614" i="1"/>
  <c r="G1604" i="1"/>
  <c r="H1604" i="1"/>
  <c r="G1602" i="1"/>
  <c r="H1602" i="1"/>
  <c r="G1595" i="1"/>
  <c r="H1595" i="1"/>
  <c r="G1585" i="1"/>
  <c r="H1585" i="1"/>
  <c r="D44" i="8"/>
  <c r="C1583" i="1"/>
  <c r="D1577" i="1"/>
  <c r="I36" i="3"/>
  <c r="C1577" i="1"/>
  <c r="H36" i="3"/>
  <c r="G1572" i="1"/>
  <c r="H1572" i="1"/>
  <c r="D1571" i="1"/>
  <c r="I35" i="3"/>
  <c r="C1571" i="1"/>
  <c r="H35" i="3"/>
  <c r="G1563" i="1"/>
  <c r="H1563" i="1"/>
  <c r="G1556" i="1"/>
  <c r="H1556" i="1"/>
  <c r="D1555" i="1"/>
  <c r="I34" i="3"/>
  <c r="C1555" i="1"/>
  <c r="H34" i="3"/>
  <c r="G1547" i="1"/>
  <c r="H1547" i="1"/>
  <c r="J1547" i="1"/>
  <c r="G1540" i="1"/>
  <c r="H1540" i="1"/>
  <c r="G1539" i="1"/>
  <c r="H1539" i="1"/>
  <c r="I33" i="3"/>
  <c r="D1538" i="1"/>
  <c r="G346" i="9"/>
  <c r="E346" i="9" s="1"/>
  <c r="H33" i="3"/>
  <c r="C1538" i="1"/>
  <c r="F130" i="6"/>
  <c r="C1526" i="1"/>
  <c r="C1525" i="1"/>
  <c r="F129" i="6"/>
  <c r="F122" i="6"/>
  <c r="C1518" i="1"/>
  <c r="C1514" i="1"/>
  <c r="F118" i="6"/>
  <c r="C1511" i="1"/>
  <c r="F115" i="6"/>
  <c r="I30" i="3"/>
  <c r="D1510" i="1"/>
  <c r="C1510" i="1"/>
  <c r="F114" i="6"/>
  <c r="H30" i="3"/>
  <c r="C1503" i="1"/>
  <c r="F107" i="6"/>
  <c r="E89" i="6"/>
  <c r="D1495" i="1"/>
  <c r="D89" i="6"/>
  <c r="C1495" i="1"/>
  <c r="F99" i="6"/>
  <c r="C1490" i="1"/>
  <c r="F94" i="6"/>
  <c r="F90" i="6"/>
  <c r="C1486" i="1"/>
  <c r="C1478" i="1"/>
  <c r="F82" i="6"/>
  <c r="C1471" i="1"/>
  <c r="F75" i="6"/>
  <c r="F66" i="6"/>
  <c r="C1462" i="1"/>
  <c r="F61" i="6"/>
  <c r="C1457" i="1"/>
  <c r="F54" i="6"/>
  <c r="C1450" i="1"/>
  <c r="C1446" i="1"/>
  <c r="F50" i="6"/>
  <c r="C1439" i="1"/>
  <c r="F43" i="6"/>
  <c r="C1435" i="1"/>
  <c r="F39" i="6"/>
  <c r="C1432" i="1"/>
  <c r="F36" i="6"/>
  <c r="F35" i="6"/>
  <c r="C1431" i="1"/>
  <c r="C1424" i="1"/>
  <c r="F28" i="6"/>
  <c r="C1418" i="1"/>
  <c r="F22" i="6"/>
  <c r="F13" i="6"/>
  <c r="C1409" i="1"/>
  <c r="C1406" i="1"/>
  <c r="F10" i="6"/>
  <c r="C1402" i="1"/>
  <c r="F6" i="6"/>
  <c r="F5" i="6"/>
  <c r="C1401" i="1"/>
  <c r="F297" i="5"/>
  <c r="C1301" i="1"/>
  <c r="F296" i="5"/>
  <c r="C1300" i="1"/>
  <c r="C1295" i="1"/>
  <c r="F291" i="5"/>
  <c r="C1281" i="1"/>
  <c r="F277" i="5"/>
  <c r="F274" i="5"/>
  <c r="C1278" i="1"/>
  <c r="C1268" i="1"/>
  <c r="F264" i="5"/>
  <c r="C1264" i="1"/>
  <c r="F260" i="5"/>
  <c r="C1260" i="1"/>
  <c r="F256" i="5"/>
  <c r="C1259" i="1"/>
  <c r="F252" i="5"/>
  <c r="C1256" i="1"/>
  <c r="C1255" i="1"/>
  <c r="H25" i="3"/>
  <c r="F248" i="5"/>
  <c r="C1252" i="1"/>
  <c r="F237" i="5"/>
  <c r="C1241" i="1"/>
  <c r="F220" i="5"/>
  <c r="C1224" i="1"/>
  <c r="C1223" i="1"/>
  <c r="F219" i="5"/>
  <c r="F211" i="5"/>
  <c r="C1215" i="1"/>
  <c r="C1208" i="1"/>
  <c r="F204" i="5"/>
  <c r="F203" i="5"/>
  <c r="C1207" i="1"/>
  <c r="F197" i="5"/>
  <c r="C1201" i="1"/>
  <c r="C1190" i="1"/>
  <c r="F186" i="5"/>
  <c r="C1185" i="1"/>
  <c r="F181" i="5"/>
  <c r="C1182" i="1"/>
  <c r="F178" i="5"/>
  <c r="I24" i="3"/>
  <c r="D1181" i="1"/>
  <c r="F177" i="5"/>
  <c r="H24" i="3"/>
  <c r="C1181" i="1"/>
  <c r="C1180" i="1"/>
  <c r="C1176" i="1"/>
  <c r="F171" i="5"/>
  <c r="F165" i="5"/>
  <c r="C1170" i="1"/>
  <c r="C1155" i="1"/>
  <c r="F150" i="5"/>
  <c r="C1152" i="1"/>
  <c r="F147" i="5"/>
  <c r="F143" i="5"/>
  <c r="C1148" i="1"/>
  <c r="F136" i="5"/>
  <c r="C1141" i="1"/>
  <c r="C1140" i="1"/>
  <c r="F135" i="5"/>
  <c r="C1132" i="1"/>
  <c r="F127" i="5"/>
  <c r="F120" i="5"/>
  <c r="C1125" i="1"/>
  <c r="C1124" i="1"/>
  <c r="F119" i="5"/>
  <c r="C1112" i="1"/>
  <c r="F107" i="5"/>
  <c r="C1094" i="1"/>
  <c r="F89" i="5"/>
  <c r="F88" i="5"/>
  <c r="C1093" i="1"/>
  <c r="F82" i="5"/>
  <c r="C1087" i="1"/>
  <c r="C1081" i="1"/>
  <c r="F76" i="5"/>
  <c r="C1076" i="1"/>
  <c r="F71" i="5"/>
  <c r="C1075" i="1"/>
  <c r="F70" i="5"/>
  <c r="D1074" i="1"/>
  <c r="I23" i="3"/>
  <c r="F69" i="5"/>
  <c r="H23" i="3"/>
  <c r="C1074" i="1"/>
  <c r="F63" i="5"/>
  <c r="C1068" i="1"/>
  <c r="C1061" i="1"/>
  <c r="F56" i="5"/>
  <c r="F52" i="5"/>
  <c r="C1057" i="1"/>
  <c r="F45" i="5"/>
  <c r="C1050" i="1"/>
  <c r="C1046" i="1"/>
  <c r="F41" i="5"/>
  <c r="F35" i="5"/>
  <c r="C1040" i="1"/>
  <c r="F29" i="5"/>
  <c r="C1034" i="1"/>
  <c r="F19" i="5"/>
  <c r="C1024" i="1"/>
  <c r="F13" i="5"/>
  <c r="C1018" i="1"/>
  <c r="F12" i="5"/>
  <c r="C1017" i="1"/>
  <c r="C1013" i="1"/>
  <c r="F8" i="5"/>
  <c r="D1012" i="1"/>
  <c r="I22" i="3"/>
  <c r="C1012" i="1"/>
  <c r="H22" i="3"/>
  <c r="F7" i="5"/>
  <c r="C1011" i="1"/>
  <c r="F6" i="5"/>
  <c r="C649" i="1"/>
  <c r="F656" i="4"/>
  <c r="C630" i="1"/>
  <c r="F636" i="4"/>
  <c r="F633" i="4"/>
  <c r="C627" i="1"/>
  <c r="F630" i="4"/>
  <c r="C624" i="1"/>
  <c r="C623" i="1"/>
  <c r="F629" i="4"/>
  <c r="C615" i="1"/>
  <c r="F621" i="4"/>
  <c r="C610" i="1"/>
  <c r="F616" i="4"/>
  <c r="F609" i="4"/>
  <c r="C603" i="1"/>
  <c r="F607" i="4"/>
  <c r="C601" i="1"/>
  <c r="C597" i="1"/>
  <c r="F603" i="4"/>
  <c r="F598" i="4"/>
  <c r="C592" i="1"/>
  <c r="C591" i="1"/>
  <c r="F597" i="4"/>
  <c r="F594" i="4"/>
  <c r="C588" i="1"/>
  <c r="F591" i="4"/>
  <c r="C585" i="1"/>
  <c r="F589" i="4"/>
  <c r="C583" i="1"/>
  <c r="F585" i="4"/>
  <c r="C579" i="1"/>
  <c r="C578" i="1"/>
  <c r="F584" i="4"/>
  <c r="C575" i="1"/>
  <c r="F581" i="4"/>
  <c r="F578" i="4"/>
  <c r="C572" i="1"/>
  <c r="F575" i="4"/>
  <c r="C569" i="1"/>
  <c r="F572" i="4"/>
  <c r="C566" i="1"/>
  <c r="C565" i="1"/>
  <c r="F571" i="4"/>
  <c r="F562" i="4"/>
  <c r="C556" i="1"/>
  <c r="F557" i="4"/>
  <c r="C551" i="1"/>
  <c r="C544" i="1"/>
  <c r="F550" i="4"/>
  <c r="C539" i="1"/>
  <c r="F545" i="4"/>
  <c r="F542" i="4"/>
  <c r="C536" i="1"/>
  <c r="F537" i="4"/>
  <c r="C531" i="1"/>
  <c r="F536" i="4"/>
  <c r="C530" i="1"/>
  <c r="E640" i="4"/>
  <c r="D634" i="1" s="1"/>
  <c r="D529" i="1"/>
  <c r="D640" i="4"/>
  <c r="F535" i="4"/>
  <c r="C529" i="1"/>
  <c r="F532" i="4"/>
  <c r="C526" i="1"/>
  <c r="F529" i="4"/>
  <c r="C523" i="1"/>
  <c r="C520" i="1"/>
  <c r="F526" i="4"/>
  <c r="C517" i="1"/>
  <c r="F523" i="4"/>
  <c r="C516" i="1"/>
  <c r="F522" i="4"/>
  <c r="C508" i="1"/>
  <c r="F514" i="4"/>
  <c r="F509" i="4"/>
  <c r="C503" i="1"/>
  <c r="F502" i="4"/>
  <c r="C496" i="1"/>
  <c r="F497" i="4"/>
  <c r="C491" i="1"/>
  <c r="F492" i="4"/>
  <c r="C486" i="1"/>
  <c r="F491" i="4"/>
  <c r="C485" i="1"/>
  <c r="F488" i="4"/>
  <c r="C482" i="1"/>
  <c r="F485" i="4"/>
  <c r="C479" i="1"/>
  <c r="C474" i="1"/>
  <c r="F480" i="4"/>
  <c r="C473" i="1"/>
  <c r="F479" i="4"/>
  <c r="F476" i="4"/>
  <c r="C470" i="1"/>
  <c r="F473" i="4"/>
  <c r="C467" i="1"/>
  <c r="F470" i="4"/>
  <c r="C464" i="1"/>
  <c r="F467" i="4"/>
  <c r="C461" i="1"/>
  <c r="C460" i="1"/>
  <c r="F466" i="4"/>
  <c r="F457" i="4"/>
  <c r="C451" i="1"/>
  <c r="F452" i="4"/>
  <c r="C446" i="1"/>
  <c r="C439" i="1"/>
  <c r="F445" i="4"/>
  <c r="C434" i="1"/>
  <c r="F440" i="4"/>
  <c r="F437" i="4"/>
  <c r="C431" i="1"/>
  <c r="C426" i="1"/>
  <c r="F432" i="4"/>
  <c r="F431" i="4"/>
  <c r="C425" i="1"/>
  <c r="D424" i="1"/>
  <c r="E639" i="4"/>
  <c r="D633" i="1" s="1"/>
  <c r="D639" i="4"/>
  <c r="F430" i="4"/>
  <c r="C424" i="1"/>
  <c r="F428" i="4"/>
  <c r="C423" i="1"/>
  <c r="E648" i="4"/>
  <c r="D642" i="1" s="1"/>
  <c r="D422" i="1"/>
  <c r="E647" i="4"/>
  <c r="D641" i="1" s="1"/>
  <c r="D421" i="1"/>
  <c r="F412" i="4"/>
  <c r="C407" i="1"/>
  <c r="F410" i="4"/>
  <c r="C405" i="1"/>
  <c r="C402" i="1"/>
  <c r="F407" i="4"/>
  <c r="F406" i="4"/>
  <c r="C401" i="1"/>
  <c r="C396" i="1"/>
  <c r="F401" i="4"/>
  <c r="C393" i="1"/>
  <c r="F398" i="4"/>
  <c r="F393" i="4"/>
  <c r="C388" i="1"/>
  <c r="F388" i="4"/>
  <c r="C383" i="1"/>
  <c r="C374" i="1"/>
  <c r="F379" i="4"/>
  <c r="C369" i="1"/>
  <c r="F374" i="4"/>
  <c r="C368" i="1"/>
  <c r="F373" i="4"/>
  <c r="C361" i="1"/>
  <c r="F366" i="4"/>
  <c r="C357" i="1"/>
  <c r="F362" i="4"/>
  <c r="C356" i="1"/>
  <c r="F361" i="4"/>
  <c r="D355" i="1"/>
  <c r="E418" i="4"/>
  <c r="D413" i="1" s="1"/>
  <c r="C355" i="1"/>
  <c r="D418" i="4"/>
  <c r="F360" i="4"/>
  <c r="F358" i="4"/>
  <c r="C353" i="1"/>
  <c r="C350" i="1"/>
  <c r="F355" i="4"/>
  <c r="F354" i="4"/>
  <c r="C349" i="1"/>
  <c r="F349" i="4"/>
  <c r="C344" i="1"/>
  <c r="F346" i="4"/>
  <c r="C341" i="1"/>
  <c r="F341" i="4"/>
  <c r="C336" i="1"/>
  <c r="F336" i="4"/>
  <c r="C331" i="1"/>
  <c r="F327" i="4"/>
  <c r="C322" i="1"/>
  <c r="F322" i="4"/>
  <c r="C317" i="1"/>
  <c r="F321" i="4"/>
  <c r="C316" i="1"/>
  <c r="F314" i="4"/>
  <c r="C309" i="1"/>
  <c r="C305" i="1"/>
  <c r="F310" i="4"/>
  <c r="F309" i="4"/>
  <c r="C304" i="1"/>
  <c r="E422" i="4"/>
  <c r="E417" i="4"/>
  <c r="D412" i="1" s="1"/>
  <c r="D303" i="1"/>
  <c r="D422" i="4"/>
  <c r="F308" i="4"/>
  <c r="C303" i="1"/>
  <c r="D417" i="4"/>
  <c r="F298" i="4"/>
  <c r="C294" i="1"/>
  <c r="C293" i="1"/>
  <c r="F297" i="4"/>
  <c r="C285" i="1"/>
  <c r="F289" i="4"/>
  <c r="F283" i="4"/>
  <c r="C279" i="1"/>
  <c r="F278" i="4"/>
  <c r="C274" i="1"/>
  <c r="C270" i="1"/>
  <c r="F274" i="4"/>
  <c r="F273" i="4"/>
  <c r="C269" i="1"/>
  <c r="F269" i="4"/>
  <c r="C265" i="1"/>
  <c r="F263" i="4"/>
  <c r="C259" i="1"/>
  <c r="C258" i="1"/>
  <c r="F262" i="4"/>
  <c r="C253" i="1"/>
  <c r="F257" i="4"/>
  <c r="C250" i="1"/>
  <c r="F254" i="4"/>
  <c r="C246" i="1"/>
  <c r="F250" i="4"/>
  <c r="F246" i="4"/>
  <c r="C242" i="1"/>
  <c r="C238" i="1"/>
  <c r="F242" i="4"/>
  <c r="F237" i="4"/>
  <c r="C233" i="1"/>
  <c r="F234" i="4"/>
  <c r="C230" i="1"/>
  <c r="F231" i="4"/>
  <c r="C227" i="1"/>
  <c r="F230" i="4"/>
  <c r="C226" i="1"/>
  <c r="F225" i="4"/>
  <c r="C221" i="1"/>
  <c r="C218" i="1"/>
  <c r="F222" i="4"/>
  <c r="F221" i="4"/>
  <c r="C217" i="1"/>
  <c r="F216" i="4"/>
  <c r="C212" i="1"/>
  <c r="F208" i="4"/>
  <c r="C204" i="1"/>
  <c r="F203" i="4"/>
  <c r="C199" i="1"/>
  <c r="F202" i="4"/>
  <c r="C198" i="1"/>
  <c r="C190" i="1"/>
  <c r="F194" i="4"/>
  <c r="C185" i="1"/>
  <c r="F189" i="4"/>
  <c r="C174" i="1"/>
  <c r="F178" i="4"/>
  <c r="C166" i="1"/>
  <c r="F170" i="4"/>
  <c r="F165" i="4"/>
  <c r="C161" i="1"/>
  <c r="D164" i="4"/>
  <c r="E152" i="4"/>
  <c r="D160" i="1"/>
  <c r="C156" i="1"/>
  <c r="F160" i="4"/>
  <c r="C150" i="1"/>
  <c r="F154" i="4"/>
  <c r="C149" i="1"/>
  <c r="F153" i="4"/>
  <c r="F141" i="4"/>
  <c r="C137" i="1"/>
  <c r="F140" i="4"/>
  <c r="C136" i="1"/>
  <c r="F135" i="4"/>
  <c r="C131" i="1"/>
  <c r="F134" i="4"/>
  <c r="C130" i="1"/>
  <c r="C125" i="1"/>
  <c r="F129" i="4"/>
  <c r="F126" i="4"/>
  <c r="C122" i="1"/>
  <c r="C121" i="1"/>
  <c r="F125" i="4"/>
  <c r="C116" i="1"/>
  <c r="F120" i="4"/>
  <c r="C108" i="1"/>
  <c r="F112" i="4"/>
  <c r="C103" i="1"/>
  <c r="F107" i="4"/>
  <c r="F106" i="4"/>
  <c r="C102" i="1"/>
  <c r="C94" i="1"/>
  <c r="F98" i="4"/>
  <c r="C87" i="1"/>
  <c r="F91" i="4"/>
  <c r="F83" i="4"/>
  <c r="C79" i="1"/>
  <c r="F82" i="4"/>
  <c r="C78" i="1"/>
  <c r="F77" i="4"/>
  <c r="C73" i="1"/>
  <c r="F74" i="4"/>
  <c r="C70" i="1"/>
  <c r="C67" i="1"/>
  <c r="F71" i="4"/>
  <c r="F68" i="4"/>
  <c r="C64" i="1"/>
  <c r="C60" i="1"/>
  <c r="F64" i="4"/>
  <c r="C57" i="1"/>
  <c r="F61" i="4"/>
  <c r="C54" i="1"/>
  <c r="F58" i="4"/>
  <c r="C49" i="1"/>
  <c r="F53" i="4"/>
  <c r="C46" i="1"/>
  <c r="F50" i="4"/>
  <c r="C45" i="1"/>
  <c r="F49" i="4"/>
  <c r="C40" i="1"/>
  <c r="F44" i="4"/>
  <c r="F43" i="4"/>
  <c r="C39" i="1"/>
  <c r="C35" i="1"/>
  <c r="F39" i="4"/>
  <c r="C32" i="1"/>
  <c r="F36" i="4"/>
  <c r="C25" i="1"/>
  <c r="F29" i="4"/>
  <c r="F23" i="4"/>
  <c r="C19" i="1"/>
  <c r="C13" i="1"/>
  <c r="F17" i="4"/>
  <c r="C4" i="1"/>
  <c r="F8" i="4"/>
  <c r="C3" i="1"/>
  <c r="F7" i="4"/>
  <c r="C2" i="1"/>
  <c r="F6" i="4"/>
  <c r="H1686" i="1"/>
  <c r="G1686" i="1"/>
  <c r="G1685" i="1"/>
  <c r="H1685" i="1"/>
  <c r="G1684" i="1"/>
  <c r="H1684" i="1"/>
  <c r="G1683" i="1"/>
  <c r="H1683" i="1"/>
  <c r="G1682" i="1"/>
  <c r="H1682" i="1"/>
  <c r="H1680" i="1"/>
  <c r="G1680" i="1"/>
  <c r="H1679" i="1"/>
  <c r="G1679" i="1"/>
  <c r="H1678" i="1"/>
  <c r="G1678" i="1"/>
  <c r="G1677" i="1"/>
  <c r="H1677" i="1"/>
  <c r="H1676" i="1"/>
  <c r="G1676" i="1"/>
  <c r="H1675" i="1"/>
  <c r="G1675" i="1"/>
  <c r="H1673" i="1"/>
  <c r="G1673" i="1"/>
  <c r="H1672" i="1"/>
  <c r="G1672" i="1"/>
  <c r="H1671" i="1"/>
  <c r="G1671" i="1"/>
  <c r="G1670" i="1"/>
  <c r="H1670" i="1"/>
  <c r="G1668" i="1"/>
  <c r="H1668" i="1"/>
  <c r="H1667" i="1"/>
  <c r="G1667" i="1"/>
  <c r="G1666" i="1"/>
  <c r="H1666" i="1"/>
  <c r="H1665" i="1"/>
  <c r="G1665" i="1"/>
  <c r="H1663" i="1"/>
  <c r="G1663" i="1"/>
  <c r="H1662" i="1"/>
  <c r="G1662" i="1"/>
  <c r="G1661" i="1"/>
  <c r="H1661" i="1"/>
  <c r="H1660" i="1"/>
  <c r="G1660" i="1"/>
  <c r="H1658" i="1"/>
  <c r="G1658" i="1"/>
  <c r="H1657" i="1"/>
  <c r="G1657" i="1"/>
  <c r="H1656" i="1"/>
  <c r="G1656" i="1"/>
  <c r="G1655" i="1"/>
  <c r="H1655" i="1"/>
  <c r="G1653" i="1"/>
  <c r="H1653" i="1"/>
  <c r="G1652" i="1"/>
  <c r="H1652" i="1"/>
  <c r="G1651" i="1"/>
  <c r="H1651" i="1"/>
  <c r="G1650" i="1"/>
  <c r="H1650" i="1"/>
  <c r="G1648" i="1"/>
  <c r="H1648" i="1"/>
  <c r="H1647" i="1"/>
  <c r="G1647" i="1"/>
  <c r="H1646" i="1"/>
  <c r="G1646" i="1"/>
  <c r="H1645" i="1"/>
  <c r="G1645" i="1"/>
  <c r="G1643" i="1"/>
  <c r="H1643" i="1"/>
  <c r="G1642" i="1"/>
  <c r="H1642" i="1"/>
  <c r="G1641" i="1"/>
  <c r="H1641" i="1"/>
  <c r="H1640" i="1"/>
  <c r="G1640" i="1"/>
  <c r="G1638" i="1"/>
  <c r="H1638" i="1"/>
  <c r="H1637" i="1"/>
  <c r="G1637" i="1"/>
  <c r="H1636" i="1"/>
  <c r="G1636" i="1"/>
  <c r="G1635" i="1"/>
  <c r="H1635" i="1"/>
  <c r="H1633" i="1"/>
  <c r="G1633" i="1"/>
  <c r="H1632" i="1"/>
  <c r="G1632" i="1"/>
  <c r="G1631" i="1"/>
  <c r="H1631" i="1"/>
  <c r="H1630" i="1"/>
  <c r="G1630" i="1"/>
  <c r="H1627" i="1"/>
  <c r="G1627" i="1"/>
  <c r="H1626" i="1"/>
  <c r="G1626" i="1"/>
  <c r="H1625" i="1"/>
  <c r="G1625" i="1"/>
  <c r="H1624" i="1"/>
  <c r="G1624" i="1"/>
  <c r="G1620" i="1"/>
  <c r="H1620" i="1"/>
  <c r="G1619" i="1"/>
  <c r="H1619" i="1"/>
  <c r="G1618" i="1"/>
  <c r="H1618" i="1"/>
  <c r="G1617" i="1"/>
  <c r="H1617" i="1"/>
  <c r="H1616" i="1"/>
  <c r="G1616" i="1"/>
  <c r="G1615" i="1"/>
  <c r="H1615" i="1"/>
  <c r="H1613" i="1"/>
  <c r="G1613" i="1"/>
  <c r="H1612" i="1"/>
  <c r="G1612" i="1"/>
  <c r="G1611" i="1"/>
  <c r="H1611" i="1"/>
  <c r="G1610" i="1"/>
  <c r="H1610" i="1"/>
  <c r="G1609" i="1"/>
  <c r="H1609" i="1"/>
  <c r="G1608" i="1"/>
  <c r="H1608" i="1"/>
  <c r="H1607" i="1"/>
  <c r="G1607" i="1"/>
  <c r="G1606" i="1"/>
  <c r="H1606" i="1"/>
  <c r="H1605" i="1"/>
  <c r="G1605" i="1"/>
  <c r="G1603" i="1"/>
  <c r="H1603" i="1"/>
  <c r="H1601" i="1"/>
  <c r="G1601" i="1"/>
  <c r="H1600" i="1"/>
  <c r="G1600" i="1"/>
  <c r="G1599" i="1"/>
  <c r="H1599" i="1"/>
  <c r="G1598" i="1"/>
  <c r="H1598" i="1"/>
  <c r="H1597" i="1"/>
  <c r="G1597" i="1"/>
  <c r="H1596" i="1"/>
  <c r="G1596" i="1"/>
  <c r="G1594" i="1"/>
  <c r="H1594" i="1"/>
  <c r="G1593" i="1"/>
  <c r="H1593" i="1"/>
  <c r="G1592" i="1"/>
  <c r="H1592" i="1"/>
  <c r="H1591" i="1"/>
  <c r="G1591" i="1"/>
  <c r="G1590" i="1"/>
  <c r="H1590" i="1"/>
  <c r="H1589" i="1"/>
  <c r="G1589" i="1"/>
  <c r="H1588" i="1"/>
  <c r="G1588" i="1"/>
  <c r="H1587" i="1"/>
  <c r="G1587" i="1"/>
  <c r="H1586" i="1"/>
  <c r="G1586" i="1"/>
  <c r="H1584" i="1"/>
  <c r="G1584" i="1"/>
  <c r="H1582" i="1"/>
  <c r="G1582" i="1"/>
  <c r="J1581" i="1"/>
  <c r="H1581" i="1"/>
  <c r="G1581" i="1"/>
  <c r="I1581" i="1" s="1"/>
  <c r="J1580" i="1"/>
  <c r="H1580" i="1"/>
  <c r="G1580" i="1"/>
  <c r="I1580" i="1" s="1"/>
  <c r="J1579" i="1"/>
  <c r="H1579" i="1"/>
  <c r="G1579" i="1"/>
  <c r="I1579" i="1" s="1"/>
  <c r="J1578" i="1"/>
  <c r="G1578" i="1"/>
  <c r="H1578" i="1"/>
  <c r="J1576" i="1"/>
  <c r="H1576" i="1"/>
  <c r="G1576" i="1"/>
  <c r="I1576" i="1" s="1"/>
  <c r="J1575" i="1"/>
  <c r="H1575" i="1"/>
  <c r="G1575" i="1"/>
  <c r="I1575" i="1" s="1"/>
  <c r="J1574" i="1"/>
  <c r="H1574" i="1"/>
  <c r="G1574" i="1"/>
  <c r="I1574" i="1" s="1"/>
  <c r="H1573" i="1"/>
  <c r="G1573" i="1"/>
  <c r="I1573" i="1" s="1"/>
  <c r="J1573" i="1"/>
  <c r="J1570" i="1"/>
  <c r="G1570" i="1"/>
  <c r="H1570" i="1"/>
  <c r="G1569" i="1"/>
  <c r="H1569" i="1"/>
  <c r="J1569" i="1"/>
  <c r="H1568" i="1"/>
  <c r="G1568" i="1"/>
  <c r="I1568" i="1" s="1"/>
  <c r="J1568" i="1"/>
  <c r="J1567" i="1"/>
  <c r="G1567" i="1"/>
  <c r="H1567" i="1"/>
  <c r="J1566" i="1"/>
  <c r="H1566" i="1"/>
  <c r="G1566" i="1"/>
  <c r="I1566" i="1" s="1"/>
  <c r="J1565" i="1"/>
  <c r="H1565" i="1"/>
  <c r="G1565" i="1"/>
  <c r="I1565" i="1" s="1"/>
  <c r="G1564" i="1"/>
  <c r="H1564" i="1"/>
  <c r="J1564" i="1"/>
  <c r="G1562" i="1"/>
  <c r="H1562" i="1"/>
  <c r="J1562" i="1"/>
  <c r="J1561" i="1"/>
  <c r="G1561" i="1"/>
  <c r="H1561" i="1"/>
  <c r="G1560" i="1"/>
  <c r="H1560" i="1"/>
  <c r="J1560" i="1"/>
  <c r="J1559" i="1"/>
  <c r="G1559" i="1"/>
  <c r="H1559" i="1"/>
  <c r="G1558" i="1"/>
  <c r="J1558" i="1"/>
  <c r="H1558" i="1"/>
  <c r="H1557" i="1"/>
  <c r="J1557" i="1"/>
  <c r="G1557" i="1"/>
  <c r="I1557" i="1" s="1"/>
  <c r="J1554" i="1"/>
  <c r="G1554" i="1"/>
  <c r="H1554" i="1"/>
  <c r="J1553" i="1"/>
  <c r="H1553" i="1"/>
  <c r="G1553" i="1"/>
  <c r="I1553" i="1" s="1"/>
  <c r="J1552" i="1"/>
  <c r="H1552" i="1"/>
  <c r="G1552" i="1"/>
  <c r="I1552" i="1" s="1"/>
  <c r="J1551" i="1"/>
  <c r="H1551" i="1"/>
  <c r="G1551" i="1"/>
  <c r="I1551" i="1" s="1"/>
  <c r="H1550" i="1"/>
  <c r="J1550" i="1"/>
  <c r="G1550" i="1"/>
  <c r="I1550" i="1" s="1"/>
  <c r="J1549" i="1"/>
  <c r="H1549" i="1"/>
  <c r="G1549" i="1"/>
  <c r="I1549" i="1" s="1"/>
  <c r="G1548" i="1"/>
  <c r="J1548" i="1"/>
  <c r="H1548" i="1"/>
  <c r="H1546" i="1"/>
  <c r="J1546" i="1"/>
  <c r="G1546" i="1"/>
  <c r="I1546" i="1" s="1"/>
  <c r="J1545" i="1"/>
  <c r="H1545" i="1"/>
  <c r="G1545" i="1"/>
  <c r="I1545" i="1" s="1"/>
  <c r="J1544" i="1"/>
  <c r="H1544" i="1"/>
  <c r="G1544" i="1"/>
  <c r="I1544" i="1" s="1"/>
  <c r="G1543" i="1"/>
  <c r="J1543" i="1"/>
  <c r="H1543" i="1"/>
  <c r="J1542" i="1"/>
  <c r="H1542" i="1"/>
  <c r="G1542" i="1"/>
  <c r="I1542" i="1" s="1"/>
  <c r="J1541" i="1"/>
  <c r="H1541" i="1"/>
  <c r="G1541" i="1"/>
  <c r="I1541" i="1" s="1"/>
  <c r="H1536" i="1"/>
  <c r="G1536" i="1"/>
  <c r="H1535" i="1"/>
  <c r="G1535" i="1"/>
  <c r="H1534" i="1"/>
  <c r="G1534" i="1"/>
  <c r="H1533" i="1"/>
  <c r="G1533" i="1"/>
  <c r="H1532" i="1"/>
  <c r="G1532" i="1"/>
  <c r="H1531" i="1"/>
  <c r="G1531" i="1"/>
  <c r="H1530" i="1"/>
  <c r="G1530" i="1"/>
  <c r="H1529" i="1"/>
  <c r="G1529" i="1"/>
  <c r="H1528" i="1"/>
  <c r="G1528" i="1"/>
  <c r="H1527" i="1"/>
  <c r="G1527" i="1"/>
  <c r="H1524" i="1"/>
  <c r="G1524" i="1"/>
  <c r="H1523" i="1"/>
  <c r="G1523" i="1"/>
  <c r="H1522" i="1"/>
  <c r="G1522" i="1"/>
  <c r="H1521" i="1"/>
  <c r="G1521" i="1"/>
  <c r="H1520" i="1"/>
  <c r="G1520" i="1"/>
  <c r="H1519" i="1"/>
  <c r="G1519" i="1"/>
  <c r="H1517" i="1"/>
  <c r="G1517" i="1"/>
  <c r="H1516" i="1"/>
  <c r="G1516" i="1"/>
  <c r="H1515" i="1"/>
  <c r="G1515" i="1"/>
  <c r="H1513" i="1"/>
  <c r="G1513" i="1"/>
  <c r="H1512" i="1"/>
  <c r="G1512" i="1"/>
  <c r="H1509" i="1"/>
  <c r="G1509" i="1"/>
  <c r="H1508" i="1"/>
  <c r="G1508" i="1"/>
  <c r="H1507" i="1"/>
  <c r="G1507" i="1"/>
  <c r="H1506" i="1"/>
  <c r="G1506" i="1"/>
  <c r="H1505" i="1"/>
  <c r="G1505" i="1"/>
  <c r="H1504" i="1"/>
  <c r="G1504" i="1"/>
  <c r="H1502" i="1"/>
  <c r="G1502" i="1"/>
  <c r="H1501" i="1"/>
  <c r="G1501" i="1"/>
  <c r="H1500" i="1"/>
  <c r="G1500" i="1"/>
  <c r="H1499" i="1"/>
  <c r="G1499" i="1"/>
  <c r="H1498" i="1"/>
  <c r="G1498" i="1"/>
  <c r="H1497" i="1"/>
  <c r="G1497" i="1"/>
  <c r="H1496" i="1"/>
  <c r="G1496" i="1"/>
  <c r="H1494" i="1"/>
  <c r="G1494" i="1"/>
  <c r="H1493" i="1"/>
  <c r="G1493" i="1"/>
  <c r="H1492" i="1"/>
  <c r="G1492" i="1"/>
  <c r="H1491" i="1"/>
  <c r="G1491" i="1"/>
  <c r="H1489" i="1"/>
  <c r="G1489" i="1"/>
  <c r="H1488" i="1"/>
  <c r="G1488" i="1"/>
  <c r="H1487" i="1"/>
  <c r="G1487" i="1"/>
  <c r="H1484" i="1"/>
  <c r="G1484" i="1"/>
  <c r="H1483" i="1"/>
  <c r="G1483" i="1"/>
  <c r="H1482" i="1"/>
  <c r="G1482" i="1"/>
  <c r="H1481" i="1"/>
  <c r="G1481" i="1"/>
  <c r="H1480" i="1"/>
  <c r="G1480" i="1"/>
  <c r="H1479" i="1"/>
  <c r="G1479" i="1"/>
  <c r="H1477" i="1"/>
  <c r="G1477" i="1"/>
  <c r="H1476" i="1"/>
  <c r="G1476" i="1"/>
  <c r="H1475" i="1"/>
  <c r="G1475" i="1"/>
  <c r="H1474" i="1"/>
  <c r="G1474" i="1"/>
  <c r="H1473" i="1"/>
  <c r="G1473" i="1"/>
  <c r="H1472" i="1"/>
  <c r="G1472" i="1"/>
  <c r="H1470" i="1"/>
  <c r="G1470" i="1"/>
  <c r="H1469" i="1"/>
  <c r="G1469" i="1"/>
  <c r="H1468" i="1"/>
  <c r="G1468" i="1"/>
  <c r="H1467" i="1"/>
  <c r="G1467" i="1"/>
  <c r="H1466" i="1"/>
  <c r="G1466" i="1"/>
  <c r="H1465" i="1"/>
  <c r="G1465" i="1"/>
  <c r="H1464" i="1"/>
  <c r="G1464" i="1"/>
  <c r="H1463" i="1"/>
  <c r="G1463" i="1"/>
  <c r="H1461" i="1"/>
  <c r="G1461" i="1"/>
  <c r="H1460" i="1"/>
  <c r="G1460" i="1"/>
  <c r="H1459" i="1"/>
  <c r="G1459" i="1"/>
  <c r="H1458" i="1"/>
  <c r="G1458" i="1"/>
  <c r="H1456" i="1"/>
  <c r="G1456" i="1"/>
  <c r="H1455" i="1"/>
  <c r="G1455" i="1"/>
  <c r="H1454" i="1"/>
  <c r="G1454" i="1"/>
  <c r="H1453" i="1"/>
  <c r="G1453" i="1"/>
  <c r="H1452" i="1"/>
  <c r="G1452" i="1"/>
  <c r="H1451" i="1"/>
  <c r="G1451" i="1"/>
  <c r="H1449" i="1"/>
  <c r="G1449" i="1"/>
  <c r="H1448" i="1"/>
  <c r="G1448" i="1"/>
  <c r="H1447" i="1"/>
  <c r="G1447" i="1"/>
  <c r="H1445" i="1"/>
  <c r="G1445" i="1"/>
  <c r="H1444" i="1"/>
  <c r="G1444" i="1"/>
  <c r="H1443" i="1"/>
  <c r="G1443" i="1"/>
  <c r="H1442" i="1"/>
  <c r="G1442" i="1"/>
  <c r="H1441" i="1"/>
  <c r="G1441" i="1"/>
  <c r="H1440" i="1"/>
  <c r="G1440" i="1"/>
  <c r="H1438" i="1"/>
  <c r="G1438" i="1"/>
  <c r="H1437" i="1"/>
  <c r="G1437" i="1"/>
  <c r="H1436" i="1"/>
  <c r="G1436" i="1"/>
  <c r="H1434" i="1"/>
  <c r="G1434" i="1"/>
  <c r="H1433" i="1"/>
  <c r="G1433" i="1"/>
  <c r="H1430" i="1"/>
  <c r="G1430" i="1"/>
  <c r="H1429" i="1"/>
  <c r="G1429" i="1"/>
  <c r="H1428" i="1"/>
  <c r="G1428" i="1"/>
  <c r="H1427" i="1"/>
  <c r="G1427" i="1"/>
  <c r="H1426" i="1"/>
  <c r="G1426" i="1"/>
  <c r="H1425" i="1"/>
  <c r="G1425" i="1"/>
  <c r="H1423" i="1"/>
  <c r="G1423" i="1"/>
  <c r="H1422" i="1"/>
  <c r="G1422" i="1"/>
  <c r="H1421" i="1"/>
  <c r="G1421" i="1"/>
  <c r="H1420" i="1"/>
  <c r="G1420" i="1"/>
  <c r="H1419" i="1"/>
  <c r="G1419" i="1"/>
  <c r="H1417" i="1"/>
  <c r="G1417" i="1"/>
  <c r="H1416" i="1"/>
  <c r="G1416" i="1"/>
  <c r="H1415" i="1"/>
  <c r="G1415" i="1"/>
  <c r="H1414" i="1"/>
  <c r="G1414" i="1"/>
  <c r="H1413" i="1"/>
  <c r="G1413" i="1"/>
  <c r="H1412" i="1"/>
  <c r="G1412" i="1"/>
  <c r="H1411" i="1"/>
  <c r="G1411" i="1"/>
  <c r="H1410" i="1"/>
  <c r="G1410" i="1"/>
  <c r="H1408" i="1"/>
  <c r="G1408" i="1"/>
  <c r="H1407" i="1"/>
  <c r="G1407" i="1"/>
  <c r="H1405" i="1"/>
  <c r="G1405" i="1"/>
  <c r="H1404" i="1"/>
  <c r="G1404" i="1"/>
  <c r="H1403" i="1"/>
  <c r="G1403" i="1"/>
  <c r="H1400" i="1"/>
  <c r="G1400" i="1"/>
  <c r="H1399" i="1"/>
  <c r="G1399" i="1"/>
  <c r="H1398" i="1"/>
  <c r="G1398" i="1"/>
  <c r="H1397" i="1"/>
  <c r="G1397" i="1"/>
  <c r="H1396" i="1"/>
  <c r="G1396" i="1"/>
  <c r="H1395" i="1"/>
  <c r="G1395" i="1"/>
  <c r="H1394" i="1"/>
  <c r="G1394" i="1"/>
  <c r="H1393" i="1"/>
  <c r="G1393" i="1"/>
  <c r="H1392" i="1"/>
  <c r="G1392" i="1"/>
  <c r="H1391" i="1"/>
  <c r="G1391" i="1"/>
  <c r="H1390" i="1"/>
  <c r="G1390" i="1"/>
  <c r="H1389" i="1"/>
  <c r="G1389" i="1"/>
  <c r="H1388" i="1"/>
  <c r="G1388" i="1"/>
  <c r="H1387" i="1"/>
  <c r="G1387" i="1"/>
  <c r="H1386" i="1"/>
  <c r="G1386" i="1"/>
  <c r="H1385" i="1"/>
  <c r="G1385" i="1"/>
  <c r="H1384" i="1"/>
  <c r="G1384" i="1"/>
  <c r="H1383" i="1"/>
  <c r="G1383" i="1"/>
  <c r="H1382" i="1"/>
  <c r="G1382" i="1"/>
  <c r="H1381" i="1"/>
  <c r="G1381" i="1"/>
  <c r="H1380" i="1"/>
  <c r="G1380" i="1"/>
  <c r="H1379" i="1"/>
  <c r="G1379" i="1"/>
  <c r="H1378" i="1"/>
  <c r="G1378" i="1"/>
  <c r="H1377" i="1"/>
  <c r="G1377" i="1"/>
  <c r="H1376" i="1"/>
  <c r="G1376" i="1"/>
  <c r="H1375" i="1"/>
  <c r="G1375" i="1"/>
  <c r="H1374" i="1"/>
  <c r="G1374" i="1"/>
  <c r="H1373" i="1"/>
  <c r="G1373" i="1"/>
  <c r="H1372" i="1"/>
  <c r="G1372" i="1"/>
  <c r="H1371" i="1"/>
  <c r="G1371" i="1"/>
  <c r="H1370" i="1"/>
  <c r="G1370" i="1"/>
  <c r="H1369" i="1"/>
  <c r="G1369" i="1"/>
  <c r="H1368" i="1"/>
  <c r="G1368" i="1"/>
  <c r="H1367" i="1"/>
  <c r="G1367" i="1"/>
  <c r="H1366" i="1"/>
  <c r="G1366" i="1"/>
  <c r="H1365" i="1"/>
  <c r="G1365" i="1"/>
  <c r="H1364" i="1"/>
  <c r="G1364" i="1"/>
  <c r="H1363" i="1"/>
  <c r="G1363" i="1"/>
  <c r="H1362" i="1"/>
  <c r="G1362" i="1"/>
  <c r="H1361" i="1"/>
  <c r="G1361" i="1"/>
  <c r="H1360" i="1"/>
  <c r="G1360" i="1"/>
  <c r="H1359" i="1"/>
  <c r="G1359" i="1"/>
  <c r="H1358" i="1"/>
  <c r="G1358" i="1"/>
  <c r="H1357" i="1"/>
  <c r="G1357" i="1"/>
  <c r="H1356" i="1"/>
  <c r="G1356" i="1"/>
  <c r="H1355" i="1"/>
  <c r="G1355" i="1"/>
  <c r="H1354" i="1"/>
  <c r="G1354" i="1"/>
  <c r="H1353" i="1"/>
  <c r="G1353" i="1"/>
  <c r="H1352" i="1"/>
  <c r="G1352" i="1"/>
  <c r="H1351" i="1"/>
  <c r="G1351" i="1"/>
  <c r="H1350" i="1"/>
  <c r="G1350" i="1"/>
  <c r="H1349" i="1"/>
  <c r="G1349" i="1"/>
  <c r="H1348" i="1"/>
  <c r="G1348" i="1"/>
  <c r="H1347" i="1"/>
  <c r="G1347" i="1"/>
  <c r="H1346" i="1"/>
  <c r="G1346" i="1"/>
  <c r="H1345" i="1"/>
  <c r="G1345" i="1"/>
  <c r="H1344" i="1"/>
  <c r="G1344" i="1"/>
  <c r="H1343" i="1"/>
  <c r="G1343" i="1"/>
  <c r="H1342" i="1"/>
  <c r="G1342" i="1"/>
  <c r="H1341" i="1"/>
  <c r="G1341" i="1"/>
  <c r="H1340" i="1"/>
  <c r="G1340" i="1"/>
  <c r="H1339" i="1"/>
  <c r="G1339" i="1"/>
  <c r="H1338" i="1"/>
  <c r="G1338" i="1"/>
  <c r="H1337" i="1"/>
  <c r="G1337" i="1"/>
  <c r="H1336" i="1"/>
  <c r="G1336" i="1"/>
  <c r="H1335" i="1"/>
  <c r="G1335" i="1"/>
  <c r="H1334" i="1"/>
  <c r="G1334" i="1"/>
  <c r="H1333" i="1"/>
  <c r="G1333" i="1"/>
  <c r="H1332" i="1"/>
  <c r="G1332" i="1"/>
  <c r="H1331" i="1"/>
  <c r="G1331" i="1"/>
  <c r="H1330" i="1"/>
  <c r="G1330" i="1"/>
  <c r="H1329" i="1"/>
  <c r="G1329" i="1"/>
  <c r="H1328" i="1"/>
  <c r="G1328" i="1"/>
  <c r="H1327" i="1"/>
  <c r="G1327" i="1"/>
  <c r="H1326" i="1"/>
  <c r="G1326" i="1"/>
  <c r="H1325" i="1"/>
  <c r="G1325" i="1"/>
  <c r="H1324" i="1"/>
  <c r="G1324" i="1"/>
  <c r="H1323" i="1"/>
  <c r="G1323" i="1"/>
  <c r="H1322" i="1"/>
  <c r="G1322" i="1"/>
  <c r="H1321" i="1"/>
  <c r="G1321" i="1"/>
  <c r="H1320" i="1"/>
  <c r="G1320" i="1"/>
  <c r="G1319" i="1"/>
  <c r="H1319" i="1"/>
  <c r="H1318" i="1"/>
  <c r="G1318" i="1"/>
  <c r="H1317" i="1"/>
  <c r="G1317" i="1"/>
  <c r="G1316" i="1"/>
  <c r="H1316" i="1"/>
  <c r="G1315" i="1"/>
  <c r="H1315" i="1"/>
  <c r="H1314" i="1"/>
  <c r="G1314" i="1"/>
  <c r="H1313" i="1"/>
  <c r="G1313" i="1"/>
  <c r="G1312" i="1"/>
  <c r="H1312" i="1"/>
  <c r="H1311" i="1"/>
  <c r="G1311" i="1"/>
  <c r="H1310" i="1"/>
  <c r="G1310" i="1"/>
  <c r="H1309" i="1"/>
  <c r="G1309" i="1"/>
  <c r="H1308" i="1"/>
  <c r="G1308" i="1"/>
  <c r="H1307" i="1"/>
  <c r="G1307" i="1"/>
  <c r="H1306" i="1"/>
  <c r="G1306" i="1"/>
  <c r="G1305" i="1"/>
  <c r="H1305" i="1"/>
  <c r="G1304" i="1"/>
  <c r="H1304" i="1"/>
  <c r="G1303" i="1"/>
  <c r="H1303" i="1"/>
  <c r="G1302" i="1"/>
  <c r="H1302" i="1"/>
  <c r="H1299" i="1"/>
  <c r="G1299" i="1"/>
  <c r="G1298" i="1"/>
  <c r="H1298" i="1"/>
  <c r="G1297" i="1"/>
  <c r="H1297" i="1"/>
  <c r="G1296" i="1"/>
  <c r="H1296" i="1"/>
  <c r="G1294" i="1"/>
  <c r="H1294" i="1"/>
  <c r="H1293" i="1"/>
  <c r="G1293" i="1"/>
  <c r="H1292" i="1"/>
  <c r="G1292" i="1"/>
  <c r="H1291" i="1"/>
  <c r="G1291" i="1"/>
  <c r="G1290" i="1"/>
  <c r="H1290" i="1"/>
  <c r="G1289" i="1"/>
  <c r="H1289" i="1"/>
  <c r="G1288" i="1"/>
  <c r="H1288" i="1"/>
  <c r="G1287" i="1"/>
  <c r="H1287" i="1"/>
  <c r="G1286" i="1"/>
  <c r="H1286" i="1"/>
  <c r="H1285" i="1"/>
  <c r="G1285" i="1"/>
  <c r="H1284" i="1"/>
  <c r="G1284" i="1"/>
  <c r="G1283" i="1"/>
  <c r="H1283" i="1"/>
  <c r="G1282" i="1"/>
  <c r="H1282" i="1"/>
  <c r="G1280" i="1"/>
  <c r="H1280" i="1"/>
  <c r="H1279" i="1"/>
  <c r="G1279" i="1"/>
  <c r="H1277" i="1"/>
  <c r="G1277" i="1"/>
  <c r="G1276" i="1"/>
  <c r="H1276" i="1"/>
  <c r="G1275" i="1"/>
  <c r="H1275" i="1"/>
  <c r="H1274" i="1"/>
  <c r="G1274" i="1"/>
  <c r="G1273" i="1"/>
  <c r="H1273" i="1"/>
  <c r="G1272" i="1"/>
  <c r="H1272" i="1"/>
  <c r="G1271" i="1"/>
  <c r="H1271" i="1"/>
  <c r="H1270" i="1"/>
  <c r="G1270" i="1"/>
  <c r="H1269" i="1"/>
  <c r="G1269" i="1"/>
  <c r="G1267" i="1"/>
  <c r="H1267" i="1"/>
  <c r="H1266" i="1"/>
  <c r="G1266" i="1"/>
  <c r="H1265" i="1"/>
  <c r="G1265" i="1"/>
  <c r="H1263" i="1"/>
  <c r="G1263" i="1"/>
  <c r="G1262" i="1"/>
  <c r="H1262" i="1"/>
  <c r="H1261" i="1"/>
  <c r="G1258" i="1"/>
  <c r="H1258" i="1"/>
  <c r="H1257" i="1"/>
  <c r="G1257" i="1"/>
  <c r="G1254" i="1"/>
  <c r="H1254" i="1"/>
  <c r="H1253" i="1"/>
  <c r="G1253" i="1"/>
  <c r="H1250" i="1"/>
  <c r="G1250" i="1"/>
  <c r="H1249" i="1"/>
  <c r="G1249" i="1"/>
  <c r="H1248" i="1"/>
  <c r="G1248" i="1"/>
  <c r="H1247" i="1"/>
  <c r="G1247" i="1"/>
  <c r="G1246" i="1"/>
  <c r="H1246" i="1"/>
  <c r="G1245" i="1"/>
  <c r="H1245" i="1"/>
  <c r="G1244" i="1"/>
  <c r="H1244" i="1"/>
  <c r="G1243" i="1"/>
  <c r="H1243" i="1"/>
  <c r="H1242" i="1"/>
  <c r="G1242" i="1"/>
  <c r="H1240" i="1"/>
  <c r="G1240" i="1"/>
  <c r="H1239" i="1"/>
  <c r="G1239" i="1"/>
  <c r="G1238" i="1"/>
  <c r="H1238" i="1"/>
  <c r="H1237" i="1"/>
  <c r="G1237" i="1"/>
  <c r="H1236" i="1"/>
  <c r="G1236" i="1"/>
  <c r="G1235" i="1"/>
  <c r="H1235" i="1"/>
  <c r="H1234" i="1"/>
  <c r="G1234" i="1"/>
  <c r="H1233" i="1"/>
  <c r="G1233" i="1"/>
  <c r="G1232" i="1"/>
  <c r="H1232" i="1"/>
  <c r="H1231" i="1"/>
  <c r="G1231" i="1"/>
  <c r="G1230" i="1"/>
  <c r="H1230" i="1"/>
  <c r="G1229" i="1"/>
  <c r="H1229" i="1"/>
  <c r="H1228" i="1"/>
  <c r="G1228" i="1"/>
  <c r="H1227" i="1"/>
  <c r="G1227" i="1"/>
  <c r="H1226" i="1"/>
  <c r="G1226" i="1"/>
  <c r="H1225" i="1"/>
  <c r="G1225" i="1"/>
  <c r="H1222" i="1"/>
  <c r="G1222" i="1"/>
  <c r="H1221" i="1"/>
  <c r="G1221" i="1"/>
  <c r="H1220" i="1"/>
  <c r="G1220" i="1"/>
  <c r="G1219" i="1"/>
  <c r="H1219" i="1"/>
  <c r="G1218" i="1"/>
  <c r="H1218" i="1"/>
  <c r="H1217" i="1"/>
  <c r="G1217" i="1"/>
  <c r="G1216" i="1"/>
  <c r="H1216" i="1"/>
  <c r="G1214" i="1"/>
  <c r="H1214" i="1"/>
  <c r="H1213" i="1"/>
  <c r="G1213" i="1"/>
  <c r="H1212" i="1"/>
  <c r="G1212" i="1"/>
  <c r="H1211" i="1"/>
  <c r="G1211" i="1"/>
  <c r="H1210" i="1"/>
  <c r="G1210" i="1"/>
  <c r="H1209" i="1"/>
  <c r="G1209" i="1"/>
  <c r="H1206" i="1"/>
  <c r="G1206" i="1"/>
  <c r="H1205" i="1"/>
  <c r="G1205" i="1"/>
  <c r="G1204" i="1"/>
  <c r="H1204" i="1"/>
  <c r="H1203" i="1"/>
  <c r="G1203" i="1"/>
  <c r="H1202" i="1"/>
  <c r="G1202" i="1"/>
  <c r="H1200" i="1"/>
  <c r="G1200" i="1"/>
  <c r="G1199" i="1"/>
  <c r="H1199" i="1"/>
  <c r="H1198" i="1"/>
  <c r="G1198" i="1"/>
  <c r="G1197" i="1"/>
  <c r="H1197" i="1"/>
  <c r="G1196" i="1"/>
  <c r="H1196" i="1"/>
  <c r="G1195" i="1"/>
  <c r="H1195" i="1"/>
  <c r="G1194" i="1"/>
  <c r="H1194" i="1"/>
  <c r="H1193" i="1"/>
  <c r="G1193" i="1"/>
  <c r="G1192" i="1"/>
  <c r="H1192" i="1"/>
  <c r="H1191" i="1"/>
  <c r="G1191" i="1"/>
  <c r="H1189" i="1"/>
  <c r="G1189" i="1"/>
  <c r="H1188" i="1"/>
  <c r="G1188" i="1"/>
  <c r="H1187" i="1"/>
  <c r="G1187" i="1"/>
  <c r="G1186" i="1"/>
  <c r="H1186" i="1"/>
  <c r="G1184" i="1"/>
  <c r="H1184" i="1"/>
  <c r="H1183" i="1"/>
  <c r="G1183" i="1"/>
  <c r="H1179" i="1"/>
  <c r="G1179" i="1"/>
  <c r="G1178" i="1"/>
  <c r="H1178" i="1"/>
  <c r="G1177" i="1"/>
  <c r="H1177" i="1"/>
  <c r="H1175" i="1"/>
  <c r="G1175" i="1"/>
  <c r="H1174" i="1"/>
  <c r="G1174" i="1"/>
  <c r="G1173" i="1"/>
  <c r="H1173" i="1"/>
  <c r="H1172" i="1"/>
  <c r="G1172" i="1"/>
  <c r="H1171" i="1"/>
  <c r="G1171" i="1"/>
  <c r="H1169" i="1"/>
  <c r="G1169" i="1"/>
  <c r="H1168" i="1"/>
  <c r="G1168" i="1"/>
  <c r="G1167" i="1"/>
  <c r="H1167" i="1"/>
  <c r="G1166" i="1"/>
  <c r="H1166" i="1"/>
  <c r="H1165" i="1"/>
  <c r="G1165" i="1"/>
  <c r="G1164" i="1"/>
  <c r="H1164" i="1"/>
  <c r="G1163" i="1"/>
  <c r="H1163" i="1"/>
  <c r="G1162" i="1"/>
  <c r="H1162" i="1"/>
  <c r="G1161" i="1"/>
  <c r="H1161" i="1"/>
  <c r="G1160" i="1"/>
  <c r="H1160" i="1"/>
  <c r="H1159" i="1"/>
  <c r="G1159" i="1"/>
  <c r="G1158" i="1"/>
  <c r="H1158" i="1"/>
  <c r="H1157" i="1"/>
  <c r="G1157" i="1"/>
  <c r="H1156" i="1"/>
  <c r="G1156" i="1"/>
  <c r="G1154" i="1"/>
  <c r="H1154" i="1"/>
  <c r="H1153" i="1"/>
  <c r="G1153" i="1"/>
  <c r="H1151" i="1"/>
  <c r="G1151" i="1"/>
  <c r="G1150" i="1"/>
  <c r="H1150" i="1"/>
  <c r="H1149" i="1"/>
  <c r="G1149" i="1"/>
  <c r="H1147" i="1"/>
  <c r="G1147" i="1"/>
  <c r="H1146" i="1"/>
  <c r="G1146" i="1"/>
  <c r="G1145" i="1"/>
  <c r="H1145" i="1"/>
  <c r="H1144" i="1"/>
  <c r="G1144" i="1"/>
  <c r="G1143" i="1"/>
  <c r="H1143" i="1"/>
  <c r="H1142" i="1"/>
  <c r="G1142" i="1"/>
  <c r="H1139" i="1"/>
  <c r="G1139" i="1"/>
  <c r="G1138" i="1"/>
  <c r="H1138" i="1"/>
  <c r="G1137" i="1"/>
  <c r="H1137" i="1"/>
  <c r="H1136" i="1"/>
  <c r="G1136" i="1"/>
  <c r="G1135" i="1"/>
  <c r="H1135" i="1"/>
  <c r="H1134" i="1"/>
  <c r="G1134" i="1"/>
  <c r="H1133" i="1"/>
  <c r="G1133" i="1"/>
  <c r="H1131" i="1"/>
  <c r="G1131" i="1"/>
  <c r="H1130" i="1"/>
  <c r="G1130" i="1"/>
  <c r="H1129" i="1"/>
  <c r="G1129" i="1"/>
  <c r="H1128" i="1"/>
  <c r="G1128" i="1"/>
  <c r="H1127" i="1"/>
  <c r="G1127" i="1"/>
  <c r="H1126" i="1"/>
  <c r="G1126" i="1"/>
  <c r="H1123" i="1"/>
  <c r="G1123" i="1"/>
  <c r="G1122" i="1"/>
  <c r="H1122" i="1"/>
  <c r="G1121" i="1"/>
  <c r="H1121" i="1"/>
  <c r="H1120" i="1"/>
  <c r="G1120" i="1"/>
  <c r="H1119" i="1"/>
  <c r="G1119" i="1"/>
  <c r="H1118" i="1"/>
  <c r="G1118" i="1"/>
  <c r="G1117" i="1"/>
  <c r="H1117" i="1"/>
  <c r="H1116" i="1"/>
  <c r="G1116" i="1"/>
  <c r="H1115" i="1"/>
  <c r="G1115" i="1"/>
  <c r="H1114" i="1"/>
  <c r="G1114" i="1"/>
  <c r="G1113" i="1"/>
  <c r="H1113" i="1"/>
  <c r="H1111" i="1"/>
  <c r="G1111" i="1"/>
  <c r="H1110" i="1"/>
  <c r="G1110" i="1"/>
  <c r="G1109" i="1"/>
  <c r="H1109" i="1"/>
  <c r="H1108" i="1"/>
  <c r="G1108" i="1"/>
  <c r="H1107" i="1"/>
  <c r="G1107" i="1"/>
  <c r="G1106" i="1"/>
  <c r="H1106" i="1"/>
  <c r="G1105" i="1"/>
  <c r="H1105" i="1"/>
  <c r="G1104" i="1"/>
  <c r="H1104" i="1"/>
  <c r="G1103" i="1"/>
  <c r="H1103" i="1"/>
  <c r="H1102" i="1"/>
  <c r="G1102" i="1"/>
  <c r="G1101" i="1"/>
  <c r="H1101" i="1"/>
  <c r="H1100" i="1"/>
  <c r="G1100" i="1"/>
  <c r="G1098" i="1"/>
  <c r="H1098" i="1"/>
  <c r="H1097" i="1"/>
  <c r="G1097" i="1"/>
  <c r="H1096" i="1"/>
  <c r="G1096" i="1"/>
  <c r="G1095" i="1"/>
  <c r="H1095" i="1"/>
  <c r="H1092" i="1"/>
  <c r="G1092" i="1"/>
  <c r="G1091" i="1"/>
  <c r="H1091" i="1"/>
  <c r="G1090" i="1"/>
  <c r="H1090" i="1"/>
  <c r="H1089" i="1"/>
  <c r="G1089" i="1"/>
  <c r="H1088" i="1"/>
  <c r="G1088" i="1"/>
  <c r="H1086" i="1"/>
  <c r="G1086" i="1"/>
  <c r="H1085" i="1"/>
  <c r="G1085" i="1"/>
  <c r="H1084" i="1"/>
  <c r="G1084" i="1"/>
  <c r="H1083" i="1"/>
  <c r="G1083" i="1"/>
  <c r="H1082" i="1"/>
  <c r="G1082" i="1"/>
  <c r="G1080" i="1"/>
  <c r="H1080" i="1"/>
  <c r="G1079" i="1"/>
  <c r="H1079" i="1"/>
  <c r="G1078" i="1"/>
  <c r="H1078" i="1"/>
  <c r="H1077" i="1"/>
  <c r="G1077" i="1"/>
  <c r="G1073" i="1"/>
  <c r="H1073" i="1"/>
  <c r="H1072" i="1"/>
  <c r="G1072" i="1"/>
  <c r="G1071" i="1"/>
  <c r="H1071" i="1"/>
  <c r="H1070" i="1"/>
  <c r="G1070" i="1"/>
  <c r="G1069" i="1"/>
  <c r="H1069" i="1"/>
  <c r="G1067" i="1"/>
  <c r="H1067" i="1"/>
  <c r="G1066" i="1"/>
  <c r="H1066" i="1"/>
  <c r="G1065" i="1"/>
  <c r="H1065" i="1"/>
  <c r="G1064" i="1"/>
  <c r="H1064" i="1"/>
  <c r="G1063" i="1"/>
  <c r="H1063" i="1"/>
  <c r="G1062" i="1"/>
  <c r="H1062" i="1"/>
  <c r="G1060" i="1"/>
  <c r="H1060" i="1"/>
  <c r="H1059" i="1"/>
  <c r="G1059" i="1"/>
  <c r="G1058" i="1"/>
  <c r="H1058" i="1"/>
  <c r="G1056" i="1"/>
  <c r="H1056" i="1"/>
  <c r="G1055" i="1"/>
  <c r="H1055" i="1"/>
  <c r="G1054" i="1"/>
  <c r="H1054" i="1"/>
  <c r="G1053" i="1"/>
  <c r="H1053" i="1"/>
  <c r="H1052" i="1"/>
  <c r="G1052" i="1"/>
  <c r="H1051" i="1"/>
  <c r="G1051" i="1"/>
  <c r="H1049" i="1"/>
  <c r="G1049" i="1"/>
  <c r="G1048" i="1"/>
  <c r="H1048" i="1"/>
  <c r="H1047" i="1"/>
  <c r="G1047" i="1"/>
  <c r="H1045" i="1"/>
  <c r="G1045" i="1"/>
  <c r="H1044" i="1"/>
  <c r="G1044" i="1"/>
  <c r="H1043" i="1"/>
  <c r="G1043" i="1"/>
  <c r="G1042" i="1"/>
  <c r="H1042" i="1"/>
  <c r="H1041" i="1"/>
  <c r="G1041" i="1"/>
  <c r="H1039" i="1"/>
  <c r="G1039" i="1"/>
  <c r="H1038" i="1"/>
  <c r="G1038" i="1"/>
  <c r="G1037" i="1"/>
  <c r="H1037" i="1"/>
  <c r="H1036" i="1"/>
  <c r="G1036" i="1"/>
  <c r="G1035" i="1"/>
  <c r="H1035" i="1"/>
  <c r="H1033" i="1"/>
  <c r="G1033" i="1"/>
  <c r="G1032" i="1"/>
  <c r="H1032" i="1"/>
  <c r="G1031" i="1"/>
  <c r="H1031" i="1"/>
  <c r="H1030" i="1"/>
  <c r="G1030" i="1"/>
  <c r="H1029" i="1"/>
  <c r="G1029" i="1"/>
  <c r="H1028" i="1"/>
  <c r="G1028" i="1"/>
  <c r="H1027" i="1"/>
  <c r="G1027" i="1"/>
  <c r="G1026" i="1"/>
  <c r="H1026" i="1"/>
  <c r="H1025" i="1"/>
  <c r="G1025" i="1"/>
  <c r="H1023" i="1"/>
  <c r="G1023" i="1"/>
  <c r="H1022" i="1"/>
  <c r="G1022" i="1"/>
  <c r="H1021" i="1"/>
  <c r="G1021" i="1"/>
  <c r="G1020" i="1"/>
  <c r="H1020" i="1"/>
  <c r="H1019" i="1"/>
  <c r="G1019" i="1"/>
  <c r="H1016" i="1"/>
  <c r="G1016" i="1"/>
  <c r="G1015" i="1"/>
  <c r="H1015" i="1"/>
  <c r="H1014" i="1"/>
  <c r="G1014" i="1"/>
  <c r="H1010" i="1"/>
  <c r="G1010" i="1"/>
  <c r="H1009" i="1"/>
  <c r="G1009" i="1"/>
  <c r="G1008" i="1"/>
  <c r="H1008" i="1"/>
  <c r="H1007" i="1"/>
  <c r="G1007" i="1"/>
  <c r="G1006" i="1"/>
  <c r="H1006" i="1"/>
  <c r="G1005" i="1"/>
  <c r="H1005" i="1"/>
  <c r="H1004" i="1"/>
  <c r="G1004" i="1"/>
  <c r="H1003" i="1"/>
  <c r="G1003" i="1"/>
  <c r="H1002" i="1"/>
  <c r="G1002" i="1"/>
  <c r="G1001" i="1"/>
  <c r="H1001" i="1"/>
  <c r="H1000" i="1"/>
  <c r="G1000" i="1"/>
  <c r="H999" i="1"/>
  <c r="G999" i="1"/>
  <c r="G998" i="1"/>
  <c r="H998" i="1"/>
  <c r="G997" i="1"/>
  <c r="H997" i="1"/>
  <c r="G996" i="1"/>
  <c r="H996" i="1"/>
  <c r="G995" i="1"/>
  <c r="H995" i="1"/>
  <c r="G994" i="1"/>
  <c r="H994" i="1"/>
  <c r="G993" i="1"/>
  <c r="H993" i="1"/>
  <c r="G992" i="1"/>
  <c r="H992" i="1"/>
  <c r="H991" i="1"/>
  <c r="G991" i="1"/>
  <c r="H990" i="1"/>
  <c r="G990" i="1"/>
  <c r="H989" i="1"/>
  <c r="G989" i="1"/>
  <c r="H988" i="1"/>
  <c r="G988" i="1"/>
  <c r="G987" i="1"/>
  <c r="H987" i="1"/>
  <c r="G986" i="1"/>
  <c r="H986" i="1"/>
  <c r="H985" i="1"/>
  <c r="G985" i="1"/>
  <c r="H984" i="1"/>
  <c r="G984" i="1"/>
  <c r="H983" i="1"/>
  <c r="G983" i="1"/>
  <c r="H982" i="1"/>
  <c r="G982" i="1"/>
  <c r="H981" i="1"/>
  <c r="G981" i="1"/>
  <c r="G980" i="1"/>
  <c r="H980" i="1"/>
  <c r="H979" i="1"/>
  <c r="G979" i="1"/>
  <c r="H978" i="1"/>
  <c r="G978" i="1"/>
  <c r="H977" i="1"/>
  <c r="G977" i="1"/>
  <c r="G976" i="1"/>
  <c r="H976" i="1"/>
  <c r="H975" i="1"/>
  <c r="G975" i="1"/>
  <c r="H974" i="1"/>
  <c r="G974" i="1"/>
  <c r="H973" i="1"/>
  <c r="G973" i="1"/>
  <c r="G972" i="1"/>
  <c r="H972" i="1"/>
  <c r="G971" i="1"/>
  <c r="H971" i="1"/>
  <c r="G970" i="1"/>
  <c r="H970" i="1"/>
  <c r="H969" i="1"/>
  <c r="G969" i="1"/>
  <c r="G968" i="1"/>
  <c r="H968" i="1"/>
  <c r="H967" i="1"/>
  <c r="G967" i="1"/>
  <c r="H966" i="1"/>
  <c r="G966" i="1"/>
  <c r="H965" i="1"/>
  <c r="G965" i="1"/>
  <c r="G964" i="1"/>
  <c r="H964" i="1"/>
  <c r="G963" i="1"/>
  <c r="H963" i="1"/>
  <c r="H962" i="1"/>
  <c r="G962" i="1"/>
  <c r="H961" i="1"/>
  <c r="G961" i="1"/>
  <c r="H960" i="1"/>
  <c r="G960" i="1"/>
  <c r="H959" i="1"/>
  <c r="G959" i="1"/>
  <c r="H958" i="1"/>
  <c r="G958" i="1"/>
  <c r="H957" i="1"/>
  <c r="G957" i="1"/>
  <c r="H956" i="1"/>
  <c r="G956" i="1"/>
  <c r="H955" i="1"/>
  <c r="G955" i="1"/>
  <c r="H954" i="1"/>
  <c r="G954" i="1"/>
  <c r="G953" i="1"/>
  <c r="H953" i="1"/>
  <c r="H952" i="1"/>
  <c r="G952" i="1"/>
  <c r="G951" i="1"/>
  <c r="H951" i="1"/>
  <c r="H950" i="1"/>
  <c r="G950" i="1"/>
  <c r="H949" i="1"/>
  <c r="G949" i="1"/>
  <c r="H948" i="1"/>
  <c r="G948" i="1"/>
  <c r="G947" i="1"/>
  <c r="H947" i="1"/>
  <c r="G946" i="1"/>
  <c r="H946" i="1"/>
  <c r="H945" i="1"/>
  <c r="G945" i="1"/>
  <c r="G944" i="1"/>
  <c r="H944" i="1"/>
  <c r="G943" i="1"/>
  <c r="H943" i="1"/>
  <c r="G942" i="1"/>
  <c r="H942" i="1"/>
  <c r="G941" i="1"/>
  <c r="H941" i="1"/>
  <c r="H940" i="1"/>
  <c r="G940" i="1"/>
  <c r="G939" i="1"/>
  <c r="H939" i="1"/>
  <c r="H938" i="1"/>
  <c r="G938" i="1"/>
  <c r="H937" i="1"/>
  <c r="G937" i="1"/>
  <c r="G936" i="1"/>
  <c r="H936" i="1"/>
  <c r="G935" i="1"/>
  <c r="H935" i="1"/>
  <c r="H934" i="1"/>
  <c r="G934" i="1"/>
  <c r="H933" i="1"/>
  <c r="G933" i="1"/>
  <c r="G932" i="1"/>
  <c r="H932" i="1"/>
  <c r="H931" i="1"/>
  <c r="G931" i="1"/>
  <c r="G930" i="1"/>
  <c r="H930" i="1"/>
  <c r="G929" i="1"/>
  <c r="H929" i="1"/>
  <c r="G928" i="1"/>
  <c r="H928" i="1"/>
  <c r="H927" i="1"/>
  <c r="G927" i="1"/>
  <c r="G926" i="1"/>
  <c r="H926" i="1"/>
  <c r="H925" i="1"/>
  <c r="G925" i="1"/>
  <c r="G924" i="1"/>
  <c r="H924" i="1"/>
  <c r="G923" i="1"/>
  <c r="H923" i="1"/>
  <c r="G922" i="1"/>
  <c r="H922" i="1"/>
  <c r="G921" i="1"/>
  <c r="H921" i="1"/>
  <c r="H920" i="1"/>
  <c r="G920" i="1"/>
  <c r="H919" i="1"/>
  <c r="G919" i="1"/>
  <c r="H918" i="1"/>
  <c r="G918" i="1"/>
  <c r="H917" i="1"/>
  <c r="G917" i="1"/>
  <c r="G916" i="1"/>
  <c r="H916" i="1"/>
  <c r="H915" i="1"/>
  <c r="G915" i="1"/>
  <c r="G914" i="1"/>
  <c r="H914" i="1"/>
  <c r="G913" i="1"/>
  <c r="H913" i="1"/>
  <c r="G912" i="1"/>
  <c r="H912" i="1"/>
  <c r="G911" i="1"/>
  <c r="H911" i="1"/>
  <c r="H910" i="1"/>
  <c r="G910" i="1"/>
  <c r="H909" i="1"/>
  <c r="G909" i="1"/>
  <c r="H908" i="1"/>
  <c r="G908" i="1"/>
  <c r="H907" i="1"/>
  <c r="G907" i="1"/>
  <c r="H906" i="1"/>
  <c r="G906" i="1"/>
  <c r="H905" i="1"/>
  <c r="G905" i="1"/>
  <c r="H904" i="1"/>
  <c r="G904" i="1"/>
  <c r="G903" i="1"/>
  <c r="H903" i="1"/>
  <c r="H902" i="1"/>
  <c r="G902" i="1"/>
  <c r="G901" i="1"/>
  <c r="H901" i="1"/>
  <c r="G900" i="1"/>
  <c r="H900" i="1"/>
  <c r="G899" i="1"/>
  <c r="H899" i="1"/>
  <c r="G898" i="1"/>
  <c r="H898" i="1"/>
  <c r="G896" i="1"/>
  <c r="H896" i="1"/>
  <c r="H895" i="1"/>
  <c r="G895" i="1"/>
  <c r="H894" i="1"/>
  <c r="G894" i="1"/>
  <c r="G893" i="1"/>
  <c r="H893" i="1"/>
  <c r="H892" i="1"/>
  <c r="G892" i="1"/>
  <c r="G891" i="1"/>
  <c r="H891" i="1"/>
  <c r="H890" i="1"/>
  <c r="G890" i="1"/>
  <c r="G889" i="1"/>
  <c r="H889" i="1"/>
  <c r="H888" i="1"/>
  <c r="G888" i="1"/>
  <c r="H887" i="1"/>
  <c r="G887" i="1"/>
  <c r="H886" i="1"/>
  <c r="G886" i="1"/>
  <c r="H885" i="1"/>
  <c r="G885" i="1"/>
  <c r="G884" i="1"/>
  <c r="H884" i="1"/>
  <c r="G883" i="1"/>
  <c r="H883" i="1"/>
  <c r="H882" i="1"/>
  <c r="G882" i="1"/>
  <c r="H881" i="1"/>
  <c r="G881" i="1"/>
  <c r="H880" i="1"/>
  <c r="G880" i="1"/>
  <c r="G879" i="1"/>
  <c r="H879" i="1"/>
  <c r="G877" i="1"/>
  <c r="H877" i="1"/>
  <c r="H876" i="1"/>
  <c r="G876" i="1"/>
  <c r="G875" i="1"/>
  <c r="H875" i="1"/>
  <c r="G874" i="1"/>
  <c r="H874" i="1"/>
  <c r="H873" i="1"/>
  <c r="G873" i="1"/>
  <c r="H872" i="1"/>
  <c r="G872" i="1"/>
  <c r="H871" i="1"/>
  <c r="G871" i="1"/>
  <c r="G870" i="1"/>
  <c r="H870" i="1"/>
  <c r="G869" i="1"/>
  <c r="H869" i="1"/>
  <c r="H868" i="1"/>
  <c r="G868" i="1"/>
  <c r="H867" i="1"/>
  <c r="G867" i="1"/>
  <c r="G866" i="1"/>
  <c r="H866" i="1"/>
  <c r="G865" i="1"/>
  <c r="H865" i="1"/>
  <c r="G864" i="1"/>
  <c r="H864" i="1"/>
  <c r="G863" i="1"/>
  <c r="H863" i="1"/>
  <c r="G862" i="1"/>
  <c r="H862" i="1"/>
  <c r="H861" i="1"/>
  <c r="G861" i="1"/>
  <c r="G860" i="1"/>
  <c r="H860" i="1"/>
  <c r="H859" i="1"/>
  <c r="G859" i="1"/>
  <c r="G858" i="1"/>
  <c r="H858" i="1"/>
  <c r="H857" i="1"/>
  <c r="G857" i="1"/>
  <c r="G856" i="1"/>
  <c r="H856" i="1"/>
  <c r="H855" i="1"/>
  <c r="G855" i="1"/>
  <c r="H854" i="1"/>
  <c r="G854" i="1"/>
  <c r="H853" i="1"/>
  <c r="G853" i="1"/>
  <c r="G851" i="1"/>
  <c r="H851" i="1"/>
  <c r="G850" i="1"/>
  <c r="H850" i="1"/>
  <c r="G849" i="1"/>
  <c r="H849" i="1"/>
  <c r="G848" i="1"/>
  <c r="H848" i="1"/>
  <c r="G847" i="1"/>
  <c r="H847" i="1"/>
  <c r="H846" i="1"/>
  <c r="G846" i="1"/>
  <c r="H845" i="1"/>
  <c r="G845" i="1"/>
  <c r="H844" i="1"/>
  <c r="G844" i="1"/>
  <c r="G843" i="1"/>
  <c r="H843" i="1"/>
  <c r="H842" i="1"/>
  <c r="G842" i="1"/>
  <c r="G841" i="1"/>
  <c r="H841" i="1"/>
  <c r="G840" i="1"/>
  <c r="H840" i="1"/>
  <c r="G839" i="1"/>
  <c r="H839" i="1"/>
  <c r="G838" i="1"/>
  <c r="H838" i="1"/>
  <c r="G837" i="1"/>
  <c r="H837" i="1"/>
  <c r="G836" i="1"/>
  <c r="H836" i="1"/>
  <c r="G835" i="1"/>
  <c r="H835" i="1"/>
  <c r="G834" i="1"/>
  <c r="H834" i="1"/>
  <c r="G833" i="1"/>
  <c r="H833" i="1"/>
  <c r="H832" i="1"/>
  <c r="G832" i="1"/>
  <c r="G831" i="1"/>
  <c r="H831" i="1"/>
  <c r="G830" i="1"/>
  <c r="H830" i="1"/>
  <c r="H829" i="1"/>
  <c r="G829" i="1"/>
  <c r="G828" i="1"/>
  <c r="H828" i="1"/>
  <c r="G827" i="1"/>
  <c r="H827" i="1"/>
  <c r="H826" i="1"/>
  <c r="G826" i="1"/>
  <c r="H825" i="1"/>
  <c r="G825" i="1"/>
  <c r="H824" i="1"/>
  <c r="G824" i="1"/>
  <c r="G823" i="1"/>
  <c r="H823" i="1"/>
  <c r="G822" i="1"/>
  <c r="H822" i="1"/>
  <c r="G821" i="1"/>
  <c r="H821" i="1"/>
  <c r="H820" i="1"/>
  <c r="G820" i="1"/>
  <c r="H819" i="1"/>
  <c r="G819" i="1"/>
  <c r="H818" i="1"/>
  <c r="G818" i="1"/>
  <c r="H817" i="1"/>
  <c r="G817" i="1"/>
  <c r="G816" i="1"/>
  <c r="H816" i="1"/>
  <c r="H815" i="1"/>
  <c r="G815" i="1"/>
  <c r="G814" i="1"/>
  <c r="H814" i="1"/>
  <c r="H813" i="1"/>
  <c r="G813" i="1"/>
  <c r="G812" i="1"/>
  <c r="H812" i="1"/>
  <c r="G811" i="1"/>
  <c r="H811" i="1"/>
  <c r="H810" i="1"/>
  <c r="G810" i="1"/>
  <c r="G809" i="1"/>
  <c r="H809" i="1"/>
  <c r="H808" i="1"/>
  <c r="G808" i="1"/>
  <c r="H807" i="1"/>
  <c r="G807" i="1"/>
  <c r="G805" i="1"/>
  <c r="H805" i="1"/>
  <c r="G804" i="1"/>
  <c r="H804" i="1"/>
  <c r="H803" i="1"/>
  <c r="G803" i="1"/>
  <c r="H802" i="1"/>
  <c r="G802" i="1"/>
  <c r="H801" i="1"/>
  <c r="G801" i="1"/>
  <c r="G800" i="1"/>
  <c r="H800" i="1"/>
  <c r="H799" i="1"/>
  <c r="G799" i="1"/>
  <c r="H798" i="1"/>
  <c r="G798" i="1"/>
  <c r="H797" i="1"/>
  <c r="G797" i="1"/>
  <c r="H796" i="1"/>
  <c r="G796" i="1"/>
  <c r="G795" i="1"/>
  <c r="H795" i="1"/>
  <c r="G794" i="1"/>
  <c r="H794" i="1"/>
  <c r="H793" i="1"/>
  <c r="G793" i="1"/>
  <c r="G792" i="1"/>
  <c r="H792" i="1"/>
  <c r="G791" i="1"/>
  <c r="H791" i="1"/>
  <c r="G790" i="1"/>
  <c r="H790" i="1"/>
  <c r="H789" i="1"/>
  <c r="G789" i="1"/>
  <c r="G788" i="1"/>
  <c r="H788" i="1"/>
  <c r="H787" i="1"/>
  <c r="G787" i="1"/>
  <c r="H786" i="1"/>
  <c r="G786" i="1"/>
  <c r="G785" i="1"/>
  <c r="H785" i="1"/>
  <c r="G784" i="1"/>
  <c r="H784" i="1"/>
  <c r="G783" i="1"/>
  <c r="H783" i="1"/>
  <c r="G782" i="1"/>
  <c r="H782" i="1"/>
  <c r="H781" i="1"/>
  <c r="G781" i="1"/>
  <c r="H780" i="1"/>
  <c r="G780" i="1"/>
  <c r="G778" i="1"/>
  <c r="H778" i="1"/>
  <c r="G777" i="1"/>
  <c r="H777" i="1"/>
  <c r="H776" i="1"/>
  <c r="G776" i="1"/>
  <c r="H775" i="1"/>
  <c r="G775" i="1"/>
  <c r="G774" i="1"/>
  <c r="H774" i="1"/>
  <c r="H773" i="1"/>
  <c r="G773" i="1"/>
  <c r="H772" i="1"/>
  <c r="G772" i="1"/>
  <c r="G771" i="1"/>
  <c r="H771" i="1"/>
  <c r="G770" i="1"/>
  <c r="H770" i="1"/>
  <c r="G769" i="1"/>
  <c r="H769" i="1"/>
  <c r="G768" i="1"/>
  <c r="H768" i="1"/>
  <c r="G767" i="1"/>
  <c r="H767" i="1"/>
  <c r="G766" i="1"/>
  <c r="H766" i="1"/>
  <c r="G765" i="1"/>
  <c r="H765" i="1"/>
  <c r="G764" i="1"/>
  <c r="H764" i="1"/>
  <c r="G763" i="1"/>
  <c r="H763" i="1"/>
  <c r="H762" i="1"/>
  <c r="G762" i="1"/>
  <c r="G761" i="1"/>
  <c r="H761" i="1"/>
  <c r="H760" i="1"/>
  <c r="G760" i="1"/>
  <c r="H759" i="1"/>
  <c r="G759" i="1"/>
  <c r="H758" i="1"/>
  <c r="G758" i="1"/>
  <c r="G757" i="1"/>
  <c r="H757" i="1"/>
  <c r="G756" i="1"/>
  <c r="H756" i="1"/>
  <c r="G755" i="1"/>
  <c r="H755" i="1"/>
  <c r="H754" i="1"/>
  <c r="G754" i="1"/>
  <c r="H753" i="1"/>
  <c r="G753" i="1"/>
  <c r="G751" i="1"/>
  <c r="H751" i="1"/>
  <c r="H750" i="1"/>
  <c r="G750" i="1"/>
  <c r="G749" i="1"/>
  <c r="H749" i="1"/>
  <c r="G748" i="1"/>
  <c r="H748" i="1"/>
  <c r="G747" i="1"/>
  <c r="H747" i="1"/>
  <c r="G746" i="1"/>
  <c r="H746" i="1"/>
  <c r="H745" i="1"/>
  <c r="G745" i="1"/>
  <c r="G744" i="1"/>
  <c r="H744" i="1"/>
  <c r="H743" i="1"/>
  <c r="G743" i="1"/>
  <c r="H742" i="1"/>
  <c r="G742" i="1"/>
  <c r="G741" i="1"/>
  <c r="H741" i="1"/>
  <c r="G740" i="1"/>
  <c r="H740" i="1"/>
  <c r="G739" i="1"/>
  <c r="H739" i="1"/>
  <c r="H738" i="1"/>
  <c r="G738" i="1"/>
  <c r="G737" i="1"/>
  <c r="H737" i="1"/>
  <c r="H736" i="1"/>
  <c r="G736" i="1"/>
  <c r="G735" i="1"/>
  <c r="H735" i="1"/>
  <c r="G734" i="1"/>
  <c r="H734" i="1"/>
  <c r="H733" i="1"/>
  <c r="G733" i="1"/>
  <c r="H732" i="1"/>
  <c r="G732" i="1"/>
  <c r="H731" i="1"/>
  <c r="G731" i="1"/>
  <c r="G730" i="1"/>
  <c r="H730" i="1"/>
  <c r="G729" i="1"/>
  <c r="H729" i="1"/>
  <c r="G728" i="1"/>
  <c r="H728" i="1"/>
  <c r="G727" i="1"/>
  <c r="H727" i="1"/>
  <c r="H726" i="1"/>
  <c r="G726" i="1"/>
  <c r="H725" i="1"/>
  <c r="G725" i="1"/>
  <c r="H724" i="1"/>
  <c r="G724" i="1"/>
  <c r="G723" i="1"/>
  <c r="H723" i="1"/>
  <c r="G722" i="1"/>
  <c r="H722" i="1"/>
  <c r="G721" i="1"/>
  <c r="H721" i="1"/>
  <c r="H720" i="1"/>
  <c r="G720" i="1"/>
  <c r="G719" i="1"/>
  <c r="H719" i="1"/>
  <c r="G718" i="1"/>
  <c r="H718" i="1"/>
  <c r="H717" i="1"/>
  <c r="G717" i="1"/>
  <c r="H716" i="1"/>
  <c r="G716" i="1"/>
  <c r="G715" i="1"/>
  <c r="H715" i="1"/>
  <c r="H714" i="1"/>
  <c r="G714" i="1"/>
  <c r="G713" i="1"/>
  <c r="H713" i="1"/>
  <c r="G712" i="1"/>
  <c r="H712" i="1"/>
  <c r="H711" i="1"/>
  <c r="G711" i="1"/>
  <c r="H710" i="1"/>
  <c r="G710" i="1"/>
  <c r="H709" i="1"/>
  <c r="G709" i="1"/>
  <c r="H708" i="1"/>
  <c r="G708" i="1"/>
  <c r="G707" i="1"/>
  <c r="H707" i="1"/>
  <c r="G706" i="1"/>
  <c r="H706" i="1"/>
  <c r="G705" i="1"/>
  <c r="H705" i="1"/>
  <c r="H704" i="1"/>
  <c r="G704" i="1"/>
  <c r="H703" i="1"/>
  <c r="G703" i="1"/>
  <c r="G702" i="1"/>
  <c r="H702" i="1"/>
  <c r="G701" i="1"/>
  <c r="H701" i="1"/>
  <c r="G700" i="1"/>
  <c r="H700" i="1"/>
  <c r="H699" i="1"/>
  <c r="G699" i="1"/>
  <c r="G698" i="1"/>
  <c r="H698" i="1"/>
  <c r="H697" i="1"/>
  <c r="G697" i="1"/>
  <c r="H696" i="1"/>
  <c r="G696" i="1"/>
  <c r="H695" i="1"/>
  <c r="G695" i="1"/>
  <c r="G694" i="1"/>
  <c r="H694" i="1"/>
  <c r="H693" i="1"/>
  <c r="G693" i="1"/>
  <c r="G692" i="1"/>
  <c r="H692" i="1"/>
  <c r="G691" i="1"/>
  <c r="H691" i="1"/>
  <c r="G690" i="1"/>
  <c r="H690" i="1"/>
  <c r="G689" i="1"/>
  <c r="H689" i="1"/>
  <c r="G688" i="1"/>
  <c r="H688" i="1"/>
  <c r="H687" i="1"/>
  <c r="G687" i="1"/>
  <c r="H686" i="1"/>
  <c r="G686" i="1"/>
  <c r="H685" i="1"/>
  <c r="G685" i="1"/>
  <c r="H684" i="1"/>
  <c r="G684" i="1"/>
  <c r="H683" i="1"/>
  <c r="G683" i="1"/>
  <c r="H682" i="1"/>
  <c r="G682" i="1"/>
  <c r="G681" i="1"/>
  <c r="H681" i="1"/>
  <c r="G680" i="1"/>
  <c r="H680" i="1"/>
  <c r="H679" i="1"/>
  <c r="G679" i="1"/>
  <c r="G678" i="1"/>
  <c r="H678" i="1"/>
  <c r="G677" i="1"/>
  <c r="H677" i="1"/>
  <c r="G676" i="1"/>
  <c r="H676" i="1"/>
  <c r="H675" i="1"/>
  <c r="G675" i="1"/>
  <c r="H674" i="1"/>
  <c r="G674" i="1"/>
  <c r="H673" i="1"/>
  <c r="G673" i="1"/>
  <c r="H672" i="1"/>
  <c r="G672" i="1"/>
  <c r="G671" i="1"/>
  <c r="H671" i="1"/>
  <c r="H670" i="1"/>
  <c r="G670" i="1"/>
  <c r="G669" i="1"/>
  <c r="H669" i="1"/>
  <c r="H668" i="1"/>
  <c r="G668" i="1"/>
  <c r="H667" i="1"/>
  <c r="G667" i="1"/>
  <c r="G666" i="1"/>
  <c r="H666" i="1"/>
  <c r="G665" i="1"/>
  <c r="H665" i="1"/>
  <c r="G664" i="1"/>
  <c r="H664" i="1"/>
  <c r="G663" i="1"/>
  <c r="H663" i="1"/>
  <c r="H662" i="1"/>
  <c r="G662" i="1"/>
  <c r="H661" i="1"/>
  <c r="G661" i="1"/>
  <c r="H660" i="1"/>
  <c r="G660" i="1"/>
  <c r="H658" i="1"/>
  <c r="G658" i="1"/>
  <c r="H657" i="1"/>
  <c r="G657" i="1"/>
  <c r="G656" i="1"/>
  <c r="H656" i="1"/>
  <c r="H655" i="1"/>
  <c r="G655" i="1"/>
  <c r="H654" i="1"/>
  <c r="G654" i="1"/>
  <c r="G653" i="1"/>
  <c r="H653" i="1"/>
  <c r="H652" i="1"/>
  <c r="G652" i="1"/>
  <c r="H651" i="1"/>
  <c r="G651" i="1"/>
  <c r="H650" i="1"/>
  <c r="G650" i="1"/>
  <c r="G648" i="1"/>
  <c r="H648" i="1"/>
  <c r="H647" i="1"/>
  <c r="G647" i="1"/>
  <c r="H646" i="1"/>
  <c r="G646" i="1"/>
  <c r="G645" i="1"/>
  <c r="H645" i="1"/>
  <c r="H636" i="1"/>
  <c r="G636" i="1"/>
  <c r="H635" i="1"/>
  <c r="G635" i="1"/>
  <c r="H632" i="1"/>
  <c r="G632" i="1"/>
  <c r="H631" i="1"/>
  <c r="G631" i="1"/>
  <c r="G629" i="1"/>
  <c r="H629" i="1"/>
  <c r="H628" i="1"/>
  <c r="G628" i="1"/>
  <c r="G626" i="1"/>
  <c r="H626" i="1"/>
  <c r="H625" i="1"/>
  <c r="G625" i="1"/>
  <c r="H622" i="1"/>
  <c r="G622" i="1"/>
  <c r="H621" i="1"/>
  <c r="G621" i="1"/>
  <c r="H620" i="1"/>
  <c r="G620" i="1"/>
  <c r="H619" i="1"/>
  <c r="G619" i="1"/>
  <c r="H618" i="1"/>
  <c r="G618" i="1"/>
  <c r="G617" i="1"/>
  <c r="H617" i="1"/>
  <c r="G616" i="1"/>
  <c r="H616" i="1"/>
  <c r="H614" i="1"/>
  <c r="G614" i="1"/>
  <c r="G613" i="1"/>
  <c r="H613" i="1"/>
  <c r="H612" i="1"/>
  <c r="G612" i="1"/>
  <c r="H611" i="1"/>
  <c r="G611" i="1"/>
  <c r="G609" i="1"/>
  <c r="H609" i="1"/>
  <c r="H608" i="1"/>
  <c r="G608" i="1"/>
  <c r="H607" i="1"/>
  <c r="G607" i="1"/>
  <c r="H606" i="1"/>
  <c r="G606" i="1"/>
  <c r="H605" i="1"/>
  <c r="G605" i="1"/>
  <c r="H604" i="1"/>
  <c r="G604" i="1"/>
  <c r="H602" i="1"/>
  <c r="G602" i="1"/>
  <c r="H600" i="1"/>
  <c r="G600" i="1"/>
  <c r="H599" i="1"/>
  <c r="G599" i="1"/>
  <c r="G598" i="1"/>
  <c r="H598" i="1"/>
  <c r="H596" i="1"/>
  <c r="G596" i="1"/>
  <c r="G595" i="1"/>
  <c r="H595" i="1"/>
  <c r="H594" i="1"/>
  <c r="G594" i="1"/>
  <c r="G593" i="1"/>
  <c r="H593" i="1"/>
  <c r="G590" i="1"/>
  <c r="H590" i="1"/>
  <c r="G589" i="1"/>
  <c r="H589" i="1"/>
  <c r="H587" i="1"/>
  <c r="G587" i="1"/>
  <c r="H586" i="1"/>
  <c r="G586" i="1"/>
  <c r="H584" i="1"/>
  <c r="G584" i="1"/>
  <c r="H582" i="1"/>
  <c r="G582" i="1"/>
  <c r="H581" i="1"/>
  <c r="G581" i="1"/>
  <c r="H580" i="1"/>
  <c r="G580" i="1"/>
  <c r="H577" i="1"/>
  <c r="G577" i="1"/>
  <c r="H576" i="1"/>
  <c r="G576" i="1"/>
  <c r="H574" i="1"/>
  <c r="G574" i="1"/>
  <c r="H573" i="1"/>
  <c r="G573" i="1"/>
  <c r="H571" i="1"/>
  <c r="G571" i="1"/>
  <c r="H570" i="1"/>
  <c r="G570" i="1"/>
  <c r="H568" i="1"/>
  <c r="G568" i="1"/>
  <c r="G567" i="1"/>
  <c r="H567" i="1"/>
  <c r="G564" i="1"/>
  <c r="H564" i="1"/>
  <c r="G563" i="1"/>
  <c r="H563" i="1"/>
  <c r="G562" i="1"/>
  <c r="H562" i="1"/>
  <c r="G561" i="1"/>
  <c r="H561" i="1"/>
  <c r="G560" i="1"/>
  <c r="H560" i="1"/>
  <c r="H559" i="1"/>
  <c r="G559" i="1"/>
  <c r="G558" i="1"/>
  <c r="H558" i="1"/>
  <c r="H557" i="1"/>
  <c r="G557" i="1"/>
  <c r="H555" i="1"/>
  <c r="G555" i="1"/>
  <c r="H554" i="1"/>
  <c r="G554" i="1"/>
  <c r="H553" i="1"/>
  <c r="G553" i="1"/>
  <c r="G552" i="1"/>
  <c r="H552" i="1"/>
  <c r="G550" i="1"/>
  <c r="H550" i="1"/>
  <c r="G549" i="1"/>
  <c r="H549" i="1"/>
  <c r="G548" i="1"/>
  <c r="H548" i="1"/>
  <c r="G547" i="1"/>
  <c r="H547" i="1"/>
  <c r="H546" i="1"/>
  <c r="G546" i="1"/>
  <c r="H545" i="1"/>
  <c r="G545" i="1"/>
  <c r="G543" i="1"/>
  <c r="H543" i="1"/>
  <c r="H542" i="1"/>
  <c r="G542" i="1"/>
  <c r="H541" i="1"/>
  <c r="G541" i="1"/>
  <c r="G540" i="1"/>
  <c r="H540" i="1"/>
  <c r="G538" i="1"/>
  <c r="H538" i="1"/>
  <c r="G537" i="1"/>
  <c r="H537" i="1"/>
  <c r="H535" i="1"/>
  <c r="G535" i="1"/>
  <c r="G534" i="1"/>
  <c r="H534" i="1"/>
  <c r="H533" i="1"/>
  <c r="G533" i="1"/>
  <c r="G532" i="1"/>
  <c r="H532" i="1"/>
  <c r="G528" i="1"/>
  <c r="H528" i="1"/>
  <c r="G527" i="1"/>
  <c r="H527" i="1"/>
  <c r="H525" i="1"/>
  <c r="G525" i="1"/>
  <c r="H524" i="1"/>
  <c r="G524" i="1"/>
  <c r="H522" i="1"/>
  <c r="G522" i="1"/>
  <c r="G521" i="1"/>
  <c r="H521" i="1"/>
  <c r="H519" i="1"/>
  <c r="G519" i="1"/>
  <c r="H518" i="1"/>
  <c r="G518" i="1"/>
  <c r="H515" i="1"/>
  <c r="G515" i="1"/>
  <c r="H514" i="1"/>
  <c r="G514" i="1"/>
  <c r="H513" i="1"/>
  <c r="G513" i="1"/>
  <c r="G512" i="1"/>
  <c r="H512" i="1"/>
  <c r="H511" i="1"/>
  <c r="G511" i="1"/>
  <c r="H510" i="1"/>
  <c r="G510" i="1"/>
  <c r="H509" i="1"/>
  <c r="G509" i="1"/>
  <c r="H507" i="1"/>
  <c r="G507" i="1"/>
  <c r="H506" i="1"/>
  <c r="G506" i="1"/>
  <c r="H505" i="1"/>
  <c r="G505" i="1"/>
  <c r="H504" i="1"/>
  <c r="G504" i="1"/>
  <c r="G502" i="1"/>
  <c r="H502" i="1"/>
  <c r="G501" i="1"/>
  <c r="H501" i="1"/>
  <c r="G500" i="1"/>
  <c r="H500" i="1"/>
  <c r="G499" i="1"/>
  <c r="H499" i="1"/>
  <c r="H498" i="1"/>
  <c r="G498" i="1"/>
  <c r="H497" i="1"/>
  <c r="G497" i="1"/>
  <c r="G495" i="1"/>
  <c r="H495" i="1"/>
  <c r="H494" i="1"/>
  <c r="G494" i="1"/>
  <c r="H493" i="1"/>
  <c r="G493" i="1"/>
  <c r="H492" i="1"/>
  <c r="G492" i="1"/>
  <c r="H490" i="1"/>
  <c r="G490" i="1"/>
  <c r="G489" i="1"/>
  <c r="H489" i="1"/>
  <c r="H488" i="1"/>
  <c r="G488" i="1"/>
  <c r="G487" i="1"/>
  <c r="H487" i="1"/>
  <c r="G484" i="1"/>
  <c r="H484" i="1"/>
  <c r="H483" i="1"/>
  <c r="G483" i="1"/>
  <c r="H481" i="1"/>
  <c r="G481" i="1"/>
  <c r="H480" i="1"/>
  <c r="G480" i="1"/>
  <c r="G478" i="1"/>
  <c r="H478" i="1"/>
  <c r="H477" i="1"/>
  <c r="G477" i="1"/>
  <c r="H476" i="1"/>
  <c r="G476" i="1"/>
  <c r="G475" i="1"/>
  <c r="H475" i="1"/>
  <c r="H472" i="1"/>
  <c r="G472" i="1"/>
  <c r="H469" i="1"/>
  <c r="G469" i="1"/>
  <c r="H468" i="1"/>
  <c r="G468" i="1"/>
  <c r="H466" i="1"/>
  <c r="G466" i="1"/>
  <c r="H465" i="1"/>
  <c r="G465" i="1"/>
  <c r="H463" i="1"/>
  <c r="G463" i="1"/>
  <c r="G462" i="1"/>
  <c r="H462" i="1"/>
  <c r="H459" i="1"/>
  <c r="G459" i="1"/>
  <c r="H458" i="1"/>
  <c r="G458" i="1"/>
  <c r="H457" i="1"/>
  <c r="G457" i="1"/>
  <c r="G455" i="1"/>
  <c r="H455" i="1"/>
  <c r="G454" i="1"/>
  <c r="H454" i="1"/>
  <c r="G453" i="1"/>
  <c r="H453" i="1"/>
  <c r="G452" i="1"/>
  <c r="H452" i="1"/>
  <c r="H450" i="1"/>
  <c r="G450" i="1"/>
  <c r="G449" i="1"/>
  <c r="H449" i="1"/>
  <c r="H447" i="1"/>
  <c r="G447" i="1"/>
  <c r="H445" i="1"/>
  <c r="G445" i="1"/>
  <c r="H444" i="1"/>
  <c r="G444" i="1"/>
  <c r="G443" i="1"/>
  <c r="H443" i="1"/>
  <c r="H442" i="1"/>
  <c r="G442" i="1"/>
  <c r="H441" i="1"/>
  <c r="G441" i="1"/>
  <c r="H440" i="1"/>
  <c r="G440" i="1"/>
  <c r="H438" i="1"/>
  <c r="G438" i="1"/>
  <c r="H437" i="1"/>
  <c r="G437" i="1"/>
  <c r="H436" i="1"/>
  <c r="G436" i="1"/>
  <c r="H435" i="1"/>
  <c r="G435" i="1"/>
  <c r="H433" i="1"/>
  <c r="G433" i="1"/>
  <c r="H432" i="1"/>
  <c r="G432" i="1"/>
  <c r="G430" i="1"/>
  <c r="H430" i="1"/>
  <c r="H429" i="1"/>
  <c r="G429" i="1"/>
  <c r="G428" i="1"/>
  <c r="H428" i="1"/>
  <c r="G427" i="1"/>
  <c r="H427" i="1"/>
  <c r="G416" i="1"/>
  <c r="H416" i="1"/>
  <c r="G415" i="1"/>
  <c r="H415" i="1"/>
  <c r="H414" i="1"/>
  <c r="G414" i="1"/>
  <c r="H411" i="1"/>
  <c r="G411" i="1"/>
  <c r="G410" i="1"/>
  <c r="H410" i="1"/>
  <c r="H409" i="1"/>
  <c r="G409" i="1"/>
  <c r="H408" i="1"/>
  <c r="G408" i="1"/>
  <c r="H406" i="1"/>
  <c r="G406" i="1"/>
  <c r="H404" i="1"/>
  <c r="G404" i="1"/>
  <c r="G403" i="1"/>
  <c r="H403" i="1"/>
  <c r="H400" i="1"/>
  <c r="G400" i="1"/>
  <c r="H399" i="1"/>
  <c r="G399" i="1"/>
  <c r="G398" i="1"/>
  <c r="H398" i="1"/>
  <c r="G397" i="1"/>
  <c r="H397" i="1"/>
  <c r="G395" i="1"/>
  <c r="H395" i="1"/>
  <c r="G394" i="1"/>
  <c r="H394" i="1"/>
  <c r="H392" i="1"/>
  <c r="G392" i="1"/>
  <c r="H391" i="1"/>
  <c r="G391" i="1"/>
  <c r="H390" i="1"/>
  <c r="G390" i="1"/>
  <c r="H389" i="1"/>
  <c r="G389" i="1"/>
  <c r="G387" i="1"/>
  <c r="H387" i="1"/>
  <c r="G386" i="1"/>
  <c r="H386" i="1"/>
  <c r="H385" i="1"/>
  <c r="G385" i="1"/>
  <c r="H384" i="1"/>
  <c r="G384" i="1"/>
  <c r="H382" i="1"/>
  <c r="G382" i="1"/>
  <c r="G381" i="1"/>
  <c r="H381" i="1"/>
  <c r="H380" i="1"/>
  <c r="G380" i="1"/>
  <c r="G379" i="1"/>
  <c r="H379" i="1"/>
  <c r="G378" i="1"/>
  <c r="H378" i="1"/>
  <c r="G377" i="1"/>
  <c r="H377" i="1"/>
  <c r="G376" i="1"/>
  <c r="H376" i="1"/>
  <c r="H375" i="1"/>
  <c r="G375" i="1"/>
  <c r="H373" i="1"/>
  <c r="G373" i="1"/>
  <c r="G372" i="1"/>
  <c r="H372" i="1"/>
  <c r="G371" i="1"/>
  <c r="H371" i="1"/>
  <c r="G370" i="1"/>
  <c r="H370" i="1"/>
  <c r="G367" i="1"/>
  <c r="H367" i="1"/>
  <c r="H366" i="1"/>
  <c r="G366" i="1"/>
  <c r="H365" i="1"/>
  <c r="G365" i="1"/>
  <c r="H364" i="1"/>
  <c r="G364" i="1"/>
  <c r="H363" i="1"/>
  <c r="G363" i="1"/>
  <c r="H362" i="1"/>
  <c r="G362" i="1"/>
  <c r="H360" i="1"/>
  <c r="G360" i="1"/>
  <c r="G359" i="1"/>
  <c r="H359" i="1"/>
  <c r="H358" i="1"/>
  <c r="G358" i="1"/>
  <c r="G354" i="1"/>
  <c r="H354" i="1"/>
  <c r="H352" i="1"/>
  <c r="G352" i="1"/>
  <c r="G351" i="1"/>
  <c r="H351" i="1"/>
  <c r="H348" i="1"/>
  <c r="G348" i="1"/>
  <c r="G347" i="1"/>
  <c r="H347" i="1"/>
  <c r="G346" i="1"/>
  <c r="H346" i="1"/>
  <c r="H345" i="1"/>
  <c r="G345" i="1"/>
  <c r="G343" i="1"/>
  <c r="H343" i="1"/>
  <c r="G342" i="1"/>
  <c r="H342" i="1"/>
  <c r="G340" i="1"/>
  <c r="H340" i="1"/>
  <c r="G339" i="1"/>
  <c r="H339" i="1"/>
  <c r="H338" i="1"/>
  <c r="G338" i="1"/>
  <c r="H337" i="1"/>
  <c r="G337" i="1"/>
  <c r="H335" i="1"/>
  <c r="G335" i="1"/>
  <c r="G334" i="1"/>
  <c r="H334" i="1"/>
  <c r="H333" i="1"/>
  <c r="G333" i="1"/>
  <c r="H332" i="1"/>
  <c r="G332" i="1"/>
  <c r="H330" i="1"/>
  <c r="G330" i="1"/>
  <c r="G329" i="1"/>
  <c r="H329" i="1"/>
  <c r="H328" i="1"/>
  <c r="G328" i="1"/>
  <c r="G327" i="1"/>
  <c r="H327" i="1"/>
  <c r="H326" i="1"/>
  <c r="G326" i="1"/>
  <c r="G325" i="1"/>
  <c r="H325" i="1"/>
  <c r="G324" i="1"/>
  <c r="H324" i="1"/>
  <c r="H323" i="1"/>
  <c r="G323" i="1"/>
  <c r="G321" i="1"/>
  <c r="H321" i="1"/>
  <c r="H320" i="1"/>
  <c r="G320" i="1"/>
  <c r="H319" i="1"/>
  <c r="G319" i="1"/>
  <c r="H318" i="1"/>
  <c r="G318" i="1"/>
  <c r="H315" i="1"/>
  <c r="G315" i="1"/>
  <c r="H314" i="1"/>
  <c r="G314" i="1"/>
  <c r="H313" i="1"/>
  <c r="G313" i="1"/>
  <c r="G312" i="1"/>
  <c r="H312" i="1"/>
  <c r="G311" i="1"/>
  <c r="H311" i="1"/>
  <c r="H310" i="1"/>
  <c r="G310" i="1"/>
  <c r="G308" i="1"/>
  <c r="H308" i="1"/>
  <c r="G307" i="1"/>
  <c r="H307" i="1"/>
  <c r="G306" i="1"/>
  <c r="H306" i="1"/>
  <c r="G302" i="1"/>
  <c r="H302" i="1"/>
  <c r="H301" i="1"/>
  <c r="G301" i="1"/>
  <c r="H300" i="1"/>
  <c r="G300" i="1"/>
  <c r="G299" i="1"/>
  <c r="H299" i="1"/>
  <c r="G298" i="1"/>
  <c r="H298" i="1"/>
  <c r="G292" i="1"/>
  <c r="H292" i="1"/>
  <c r="H291" i="1"/>
  <c r="G291" i="1"/>
  <c r="H290" i="1"/>
  <c r="G290" i="1"/>
  <c r="G289" i="1"/>
  <c r="H289" i="1"/>
  <c r="G288" i="1"/>
  <c r="H288" i="1"/>
  <c r="G287" i="1"/>
  <c r="H287" i="1"/>
  <c r="H286" i="1"/>
  <c r="G286" i="1"/>
  <c r="H284" i="1"/>
  <c r="G284" i="1"/>
  <c r="G283" i="1"/>
  <c r="H283" i="1"/>
  <c r="G282" i="1"/>
  <c r="H282" i="1"/>
  <c r="H281" i="1"/>
  <c r="G281" i="1"/>
  <c r="G280" i="1"/>
  <c r="H280" i="1"/>
  <c r="H278" i="1"/>
  <c r="G278" i="1"/>
  <c r="G277" i="1"/>
  <c r="H277" i="1"/>
  <c r="H276" i="1"/>
  <c r="G276" i="1"/>
  <c r="H275" i="1"/>
  <c r="G275" i="1"/>
  <c r="H273" i="1"/>
  <c r="G273" i="1"/>
  <c r="G272" i="1"/>
  <c r="H272" i="1"/>
  <c r="H271" i="1"/>
  <c r="G271" i="1"/>
  <c r="G268" i="1"/>
  <c r="H268" i="1"/>
  <c r="G267" i="1"/>
  <c r="H267" i="1"/>
  <c r="G266" i="1"/>
  <c r="H266" i="1"/>
  <c r="G264" i="1"/>
  <c r="H264" i="1"/>
  <c r="G263" i="1"/>
  <c r="H263" i="1"/>
  <c r="H262" i="1"/>
  <c r="G262" i="1"/>
  <c r="H261" i="1"/>
  <c r="G261" i="1"/>
  <c r="H260" i="1"/>
  <c r="G260" i="1"/>
  <c r="H257" i="1"/>
  <c r="G257" i="1"/>
  <c r="H256" i="1"/>
  <c r="G256" i="1"/>
  <c r="H255" i="1"/>
  <c r="G255" i="1"/>
  <c r="H254" i="1"/>
  <c r="G254" i="1"/>
  <c r="H252" i="1"/>
  <c r="G252" i="1"/>
  <c r="H251" i="1"/>
  <c r="G251" i="1"/>
  <c r="G249" i="1"/>
  <c r="H249" i="1"/>
  <c r="H248" i="1"/>
  <c r="G248" i="1"/>
  <c r="H247" i="1"/>
  <c r="G247" i="1"/>
  <c r="G245" i="1"/>
  <c r="H245" i="1"/>
  <c r="G244" i="1"/>
  <c r="H244" i="1"/>
  <c r="H243" i="1"/>
  <c r="G243" i="1"/>
  <c r="G241" i="1"/>
  <c r="H241" i="1"/>
  <c r="H240" i="1"/>
  <c r="G240" i="1"/>
  <c r="G239" i="1"/>
  <c r="H239" i="1"/>
  <c r="G237" i="1"/>
  <c r="H237" i="1"/>
  <c r="G236" i="1"/>
  <c r="H236" i="1"/>
  <c r="G235" i="1"/>
  <c r="H235" i="1"/>
  <c r="G234" i="1"/>
  <c r="H234" i="1"/>
  <c r="G232" i="1"/>
  <c r="H232" i="1"/>
  <c r="H231" i="1"/>
  <c r="G231" i="1"/>
  <c r="G229" i="1"/>
  <c r="H229" i="1"/>
  <c r="G228" i="1"/>
  <c r="H228" i="1"/>
  <c r="H225" i="1"/>
  <c r="G225" i="1"/>
  <c r="G224" i="1"/>
  <c r="H224" i="1"/>
  <c r="G223" i="1"/>
  <c r="H223" i="1"/>
  <c r="H222" i="1"/>
  <c r="G222" i="1"/>
  <c r="G220" i="1"/>
  <c r="H220" i="1"/>
  <c r="H219" i="1"/>
  <c r="G219" i="1"/>
  <c r="G216" i="1"/>
  <c r="H216" i="1"/>
  <c r="H215" i="1"/>
  <c r="G215" i="1"/>
  <c r="G214" i="1"/>
  <c r="H214" i="1"/>
  <c r="H213" i="1"/>
  <c r="G213" i="1"/>
  <c r="G211" i="1"/>
  <c r="H211" i="1"/>
  <c r="G210" i="1"/>
  <c r="H210" i="1"/>
  <c r="G209" i="1"/>
  <c r="H209" i="1"/>
  <c r="G208" i="1"/>
  <c r="H208" i="1"/>
  <c r="G207" i="1"/>
  <c r="H207" i="1"/>
  <c r="G206" i="1"/>
  <c r="H206" i="1"/>
  <c r="G205" i="1"/>
  <c r="H205" i="1"/>
  <c r="H203" i="1"/>
  <c r="G203" i="1"/>
  <c r="H202" i="1"/>
  <c r="G202" i="1"/>
  <c r="G201" i="1"/>
  <c r="H201" i="1"/>
  <c r="G200" i="1"/>
  <c r="H200" i="1"/>
  <c r="G197" i="1"/>
  <c r="H197" i="1"/>
  <c r="H196" i="1"/>
  <c r="G196" i="1"/>
  <c r="G195" i="1"/>
  <c r="H195" i="1"/>
  <c r="H194" i="1"/>
  <c r="G194" i="1"/>
  <c r="G193" i="1"/>
  <c r="H193" i="1"/>
  <c r="G192" i="1"/>
  <c r="H192" i="1"/>
  <c r="G191" i="1"/>
  <c r="H191" i="1"/>
  <c r="G189" i="1"/>
  <c r="H189" i="1"/>
  <c r="G188" i="1"/>
  <c r="H188" i="1"/>
  <c r="G187" i="1"/>
  <c r="H187" i="1"/>
  <c r="G186" i="1"/>
  <c r="H186" i="1"/>
  <c r="H184" i="1"/>
  <c r="G184" i="1"/>
  <c r="G183" i="1"/>
  <c r="H183" i="1"/>
  <c r="H182" i="1"/>
  <c r="G182" i="1"/>
  <c r="H181" i="1"/>
  <c r="G181" i="1"/>
  <c r="H180" i="1"/>
  <c r="G180" i="1"/>
  <c r="G179" i="1"/>
  <c r="H179" i="1"/>
  <c r="G178" i="1"/>
  <c r="H178" i="1"/>
  <c r="G177" i="1"/>
  <c r="H177" i="1"/>
  <c r="G176" i="1"/>
  <c r="H176" i="1"/>
  <c r="G175" i="1"/>
  <c r="H175" i="1"/>
  <c r="H173" i="1"/>
  <c r="G173" i="1"/>
  <c r="G172" i="1"/>
  <c r="H172" i="1"/>
  <c r="H171" i="1"/>
  <c r="G171" i="1"/>
  <c r="H170" i="1"/>
  <c r="G170" i="1"/>
  <c r="H169" i="1"/>
  <c r="G169" i="1"/>
  <c r="G168" i="1"/>
  <c r="H168" i="1"/>
  <c r="H167" i="1"/>
  <c r="G167" i="1"/>
  <c r="H165" i="1"/>
  <c r="G165" i="1"/>
  <c r="H164" i="1"/>
  <c r="G164" i="1"/>
  <c r="G163" i="1"/>
  <c r="H163" i="1"/>
  <c r="H162" i="1"/>
  <c r="G162" i="1"/>
  <c r="G159" i="1"/>
  <c r="H159" i="1"/>
  <c r="G158" i="1"/>
  <c r="H158" i="1"/>
  <c r="H157" i="1"/>
  <c r="G157" i="1"/>
  <c r="G155" i="1"/>
  <c r="H155" i="1"/>
  <c r="H154" i="1"/>
  <c r="G154" i="1"/>
  <c r="G153" i="1"/>
  <c r="H153" i="1"/>
  <c r="G152" i="1"/>
  <c r="H152" i="1"/>
  <c r="G151" i="1"/>
  <c r="H151" i="1"/>
  <c r="G147" i="1"/>
  <c r="H147" i="1"/>
  <c r="H146" i="1"/>
  <c r="G146" i="1"/>
  <c r="H145" i="1"/>
  <c r="G145" i="1"/>
  <c r="G144" i="1"/>
  <c r="H144" i="1"/>
  <c r="H143" i="1"/>
  <c r="G143" i="1"/>
  <c r="G142" i="1"/>
  <c r="H142" i="1"/>
  <c r="H141" i="1"/>
  <c r="G141" i="1"/>
  <c r="H140" i="1"/>
  <c r="G140" i="1"/>
  <c r="H139" i="1"/>
  <c r="G139" i="1"/>
  <c r="H138" i="1"/>
  <c r="G138" i="1"/>
  <c r="H135" i="1"/>
  <c r="G135" i="1"/>
  <c r="G134" i="1"/>
  <c r="H134" i="1"/>
  <c r="H133" i="1"/>
  <c r="G133" i="1"/>
  <c r="G132" i="1"/>
  <c r="H132" i="1"/>
  <c r="G129" i="1"/>
  <c r="H129" i="1"/>
  <c r="H128" i="1"/>
  <c r="G128" i="1"/>
  <c r="G127" i="1"/>
  <c r="H127" i="1"/>
  <c r="H126" i="1"/>
  <c r="G126" i="1"/>
  <c r="G124" i="1"/>
  <c r="H124" i="1"/>
  <c r="H123" i="1"/>
  <c r="G123" i="1"/>
  <c r="G120" i="1"/>
  <c r="H120" i="1"/>
  <c r="G119" i="1"/>
  <c r="H119" i="1"/>
  <c r="G118" i="1"/>
  <c r="H118" i="1"/>
  <c r="G117" i="1"/>
  <c r="H117" i="1"/>
  <c r="H115" i="1"/>
  <c r="G115" i="1"/>
  <c r="G114" i="1"/>
  <c r="H114" i="1"/>
  <c r="H113" i="1"/>
  <c r="G113" i="1"/>
  <c r="G112" i="1"/>
  <c r="H112" i="1"/>
  <c r="G111" i="1"/>
  <c r="H111" i="1"/>
  <c r="G110" i="1"/>
  <c r="H110" i="1"/>
  <c r="H109" i="1"/>
  <c r="G109" i="1"/>
  <c r="H107" i="1"/>
  <c r="G107" i="1"/>
  <c r="H106" i="1"/>
  <c r="G106" i="1"/>
  <c r="H105" i="1"/>
  <c r="G105" i="1"/>
  <c r="H104" i="1"/>
  <c r="G104" i="1"/>
  <c r="H101" i="1"/>
  <c r="G101" i="1"/>
  <c r="G100" i="1"/>
  <c r="H100" i="1"/>
  <c r="G99" i="1"/>
  <c r="H99" i="1"/>
  <c r="H98" i="1"/>
  <c r="G98" i="1"/>
  <c r="H97" i="1"/>
  <c r="G97" i="1"/>
  <c r="H96" i="1"/>
  <c r="G96" i="1"/>
  <c r="G95" i="1"/>
  <c r="H95" i="1"/>
  <c r="H93" i="1"/>
  <c r="G93" i="1"/>
  <c r="H92" i="1"/>
  <c r="G92" i="1"/>
  <c r="H91" i="1"/>
  <c r="G91" i="1"/>
  <c r="G90" i="1"/>
  <c r="H90" i="1"/>
  <c r="H89" i="1"/>
  <c r="G89" i="1"/>
  <c r="G88" i="1"/>
  <c r="H88" i="1"/>
  <c r="G86" i="1"/>
  <c r="H86" i="1"/>
  <c r="H85" i="1"/>
  <c r="G85" i="1"/>
  <c r="G84" i="1"/>
  <c r="H84" i="1"/>
  <c r="G83" i="1"/>
  <c r="H83" i="1"/>
  <c r="H82" i="1"/>
  <c r="G82" i="1"/>
  <c r="H81" i="1"/>
  <c r="G81" i="1"/>
  <c r="H80" i="1"/>
  <c r="G80" i="1"/>
  <c r="G77" i="1"/>
  <c r="H77" i="1"/>
  <c r="G76" i="1"/>
  <c r="H76" i="1"/>
  <c r="H75" i="1"/>
  <c r="G75" i="1"/>
  <c r="G74" i="1"/>
  <c r="H74" i="1"/>
  <c r="H72" i="1"/>
  <c r="G72" i="1"/>
  <c r="H71" i="1"/>
  <c r="G71" i="1"/>
  <c r="H69" i="1"/>
  <c r="G69" i="1"/>
  <c r="H68" i="1"/>
  <c r="G68" i="1"/>
  <c r="H66" i="1"/>
  <c r="G66" i="1"/>
  <c r="H65" i="1"/>
  <c r="G65" i="1"/>
  <c r="G63" i="1"/>
  <c r="H63" i="1"/>
  <c r="H62" i="1"/>
  <c r="G62" i="1"/>
  <c r="H61" i="1"/>
  <c r="G61" i="1"/>
  <c r="G59" i="1"/>
  <c r="H59" i="1"/>
  <c r="H58" i="1"/>
  <c r="G58" i="1"/>
  <c r="H56" i="1"/>
  <c r="G56" i="1"/>
  <c r="G55" i="1"/>
  <c r="H55" i="1"/>
  <c r="H53" i="1"/>
  <c r="G53" i="1"/>
  <c r="H52" i="1"/>
  <c r="G52" i="1"/>
  <c r="H51" i="1"/>
  <c r="G51" i="1"/>
  <c r="H50" i="1"/>
  <c r="G50" i="1"/>
  <c r="H48" i="1"/>
  <c r="G48" i="1"/>
  <c r="H47" i="1"/>
  <c r="G47" i="1"/>
  <c r="G44" i="1"/>
  <c r="H44" i="1"/>
  <c r="H43" i="1"/>
  <c r="G43" i="1"/>
  <c r="H42" i="1"/>
  <c r="G42" i="1"/>
  <c r="H41" i="1"/>
  <c r="G41" i="1"/>
  <c r="H38" i="1"/>
  <c r="G38" i="1"/>
  <c r="G37" i="1"/>
  <c r="H37" i="1"/>
  <c r="G36" i="1"/>
  <c r="H36" i="1"/>
  <c r="G34" i="1"/>
  <c r="H34" i="1"/>
  <c r="G33" i="1"/>
  <c r="H33" i="1"/>
  <c r="H31" i="1"/>
  <c r="G31" i="1"/>
  <c r="G30" i="1"/>
  <c r="H30" i="1"/>
  <c r="G29" i="1"/>
  <c r="H29" i="1"/>
  <c r="H28" i="1"/>
  <c r="G28" i="1"/>
  <c r="H27" i="1"/>
  <c r="G27" i="1"/>
  <c r="H26" i="1"/>
  <c r="G26" i="1"/>
  <c r="H24" i="1"/>
  <c r="G24" i="1"/>
  <c r="H23" i="1"/>
  <c r="G23" i="1"/>
  <c r="H22" i="1"/>
  <c r="G22" i="1"/>
  <c r="H21" i="1"/>
  <c r="G21" i="1"/>
  <c r="H20" i="1"/>
  <c r="G20" i="1"/>
  <c r="H18" i="1"/>
  <c r="G18" i="1"/>
  <c r="H17" i="1"/>
  <c r="G17" i="1"/>
  <c r="H16" i="1"/>
  <c r="G16" i="1"/>
  <c r="H15" i="1"/>
  <c r="G15" i="1"/>
  <c r="H14" i="1"/>
  <c r="G14" i="1"/>
  <c r="G12" i="1"/>
  <c r="H12" i="1"/>
  <c r="H11" i="1"/>
  <c r="G11" i="1"/>
  <c r="H10" i="1"/>
  <c r="G10" i="1"/>
  <c r="H9" i="1"/>
  <c r="G9" i="1"/>
  <c r="H8" i="1"/>
  <c r="G8" i="1"/>
  <c r="H7" i="1"/>
  <c r="G7" i="1"/>
  <c r="H6" i="1"/>
  <c r="G6" i="1"/>
  <c r="H5" i="1"/>
  <c r="G5" i="1"/>
  <c r="B282" i="9"/>
  <c r="B275" i="9"/>
  <c r="B244" i="9"/>
  <c r="B263" i="9"/>
  <c r="G343" i="9" l="1"/>
  <c r="E343" i="9" s="1"/>
  <c r="B343" i="9" s="1"/>
  <c r="H19" i="9"/>
  <c r="E19" i="9" s="1"/>
  <c r="B19" i="9" s="1"/>
  <c r="F426" i="4"/>
  <c r="D647" i="4"/>
  <c r="C421" i="1"/>
  <c r="D648" i="4"/>
  <c r="F427" i="4"/>
  <c r="C422" i="1"/>
  <c r="E255" i="5"/>
  <c r="D1260" i="1"/>
  <c r="H1251" i="1"/>
  <c r="G1251" i="1"/>
  <c r="D1011" i="1"/>
  <c r="G1681" i="1"/>
  <c r="H1681" i="1"/>
  <c r="G1622" i="1"/>
  <c r="H1622" i="1"/>
  <c r="G344" i="9"/>
  <c r="E344" i="9" s="1"/>
  <c r="I39" i="3"/>
  <c r="C1621" i="1"/>
  <c r="K1481" i="9"/>
  <c r="G1583" i="1"/>
  <c r="H1583" i="1"/>
  <c r="G1577" i="1"/>
  <c r="H1577" i="1"/>
  <c r="G1571" i="1"/>
  <c r="H1571" i="1"/>
  <c r="G1555" i="1"/>
  <c r="H1555" i="1"/>
  <c r="E345" i="9"/>
  <c r="I10" i="3" s="1"/>
  <c r="B346" i="9"/>
  <c r="G1538" i="1"/>
  <c r="H1538" i="1"/>
  <c r="G1526" i="1"/>
  <c r="H1526" i="1"/>
  <c r="G1525" i="1"/>
  <c r="H1525" i="1"/>
  <c r="G1518" i="1"/>
  <c r="H1518" i="1"/>
  <c r="G1514" i="1"/>
  <c r="H1514" i="1"/>
  <c r="G1511" i="1"/>
  <c r="H1511" i="1"/>
  <c r="G1510" i="1"/>
  <c r="H1510" i="1"/>
  <c r="G1503" i="1"/>
  <c r="H1503" i="1"/>
  <c r="E141" i="6"/>
  <c r="D1485" i="1"/>
  <c r="F89" i="6"/>
  <c r="D141" i="6"/>
  <c r="G348" i="9"/>
  <c r="E348" i="9" s="1"/>
  <c r="C1485" i="1"/>
  <c r="G1495" i="1"/>
  <c r="H1495" i="1"/>
  <c r="G1490" i="1"/>
  <c r="H1490" i="1"/>
  <c r="G1486" i="1"/>
  <c r="H1486" i="1"/>
  <c r="G1478" i="1"/>
  <c r="H1478" i="1"/>
  <c r="G1471" i="1"/>
  <c r="H1471" i="1"/>
  <c r="G1462" i="1"/>
  <c r="H1462" i="1"/>
  <c r="G1457" i="1"/>
  <c r="H1457" i="1"/>
  <c r="G1450" i="1"/>
  <c r="H1450" i="1"/>
  <c r="G1446" i="1"/>
  <c r="H1446" i="1"/>
  <c r="G1439" i="1"/>
  <c r="H1439" i="1"/>
  <c r="G1435" i="1"/>
  <c r="H1435" i="1"/>
  <c r="G1432" i="1"/>
  <c r="H1432" i="1"/>
  <c r="G1431" i="1"/>
  <c r="H1431" i="1"/>
  <c r="G1424" i="1"/>
  <c r="H1424" i="1"/>
  <c r="G1418" i="1"/>
  <c r="H1418" i="1"/>
  <c r="G1409" i="1"/>
  <c r="H1409" i="1"/>
  <c r="G1406" i="1"/>
  <c r="H1406" i="1"/>
  <c r="G1402" i="1"/>
  <c r="H1402" i="1"/>
  <c r="G1401" i="1"/>
  <c r="H1401" i="1"/>
  <c r="G1301" i="1"/>
  <c r="H1301" i="1"/>
  <c r="G1300" i="1"/>
  <c r="H1300" i="1"/>
  <c r="G1295" i="1"/>
  <c r="H1295" i="1"/>
  <c r="G1281" i="1"/>
  <c r="H1281" i="1"/>
  <c r="G1278" i="1"/>
  <c r="H1278" i="1"/>
  <c r="G1268" i="1"/>
  <c r="H1268" i="1"/>
  <c r="G1264" i="1"/>
  <c r="H1264" i="1"/>
  <c r="G1256" i="1"/>
  <c r="H1256" i="1"/>
  <c r="G1252" i="1"/>
  <c r="H1252" i="1"/>
  <c r="G1241" i="1"/>
  <c r="H1241" i="1"/>
  <c r="G1224" i="1"/>
  <c r="H1224" i="1"/>
  <c r="G1223" i="1"/>
  <c r="H1223" i="1"/>
  <c r="G1215" i="1"/>
  <c r="H1215" i="1"/>
  <c r="G1208" i="1"/>
  <c r="H1208" i="1"/>
  <c r="G1207" i="1"/>
  <c r="H1207" i="1"/>
  <c r="G1201" i="1"/>
  <c r="H1201" i="1"/>
  <c r="G1190" i="1"/>
  <c r="H1190" i="1"/>
  <c r="G1185" i="1"/>
  <c r="H1185" i="1"/>
  <c r="G1182" i="1"/>
  <c r="H1182" i="1"/>
  <c r="G1181" i="1"/>
  <c r="H1181" i="1"/>
  <c r="G1176" i="1"/>
  <c r="H1176" i="1"/>
  <c r="G1170" i="1"/>
  <c r="H1170" i="1"/>
  <c r="G1155" i="1"/>
  <c r="H1155" i="1"/>
  <c r="H1152" i="1"/>
  <c r="G1152" i="1"/>
  <c r="G1148" i="1"/>
  <c r="H1148" i="1"/>
  <c r="G1141" i="1"/>
  <c r="H1141" i="1"/>
  <c r="G1140" i="1"/>
  <c r="H1140" i="1"/>
  <c r="G1132" i="1"/>
  <c r="H1132" i="1"/>
  <c r="G1125" i="1"/>
  <c r="H1125" i="1"/>
  <c r="G1124" i="1"/>
  <c r="H1124" i="1"/>
  <c r="G1112" i="1"/>
  <c r="H1112" i="1"/>
  <c r="G1094" i="1"/>
  <c r="H1094" i="1"/>
  <c r="G1093" i="1"/>
  <c r="H1093" i="1"/>
  <c r="G1087" i="1"/>
  <c r="H1087" i="1"/>
  <c r="G1081" i="1"/>
  <c r="H1081" i="1"/>
  <c r="G1076" i="1"/>
  <c r="H1076" i="1"/>
  <c r="G1075" i="1"/>
  <c r="H1075" i="1"/>
  <c r="G1074" i="1"/>
  <c r="H1074" i="1"/>
  <c r="G1068" i="1"/>
  <c r="H1068" i="1"/>
  <c r="G1061" i="1"/>
  <c r="H1061" i="1"/>
  <c r="G1057" i="1"/>
  <c r="H1057" i="1"/>
  <c r="G1050" i="1"/>
  <c r="H1050" i="1"/>
  <c r="G1046" i="1"/>
  <c r="H1046" i="1"/>
  <c r="G1040" i="1"/>
  <c r="H1040" i="1"/>
  <c r="G1034" i="1"/>
  <c r="H1034" i="1"/>
  <c r="G1024" i="1"/>
  <c r="H1024" i="1"/>
  <c r="G1018" i="1"/>
  <c r="H1018" i="1"/>
  <c r="G1017" i="1"/>
  <c r="H1017" i="1"/>
  <c r="G1013" i="1"/>
  <c r="H1013" i="1"/>
  <c r="G1012" i="1"/>
  <c r="H1012" i="1"/>
  <c r="G649" i="1"/>
  <c r="H649" i="1"/>
  <c r="G630" i="1"/>
  <c r="H630" i="1"/>
  <c r="G627" i="1"/>
  <c r="H627" i="1"/>
  <c r="G624" i="1"/>
  <c r="H624" i="1"/>
  <c r="G623" i="1"/>
  <c r="H623" i="1"/>
  <c r="G615" i="1"/>
  <c r="H615" i="1"/>
  <c r="G610" i="1"/>
  <c r="H610" i="1"/>
  <c r="G603" i="1"/>
  <c r="H603" i="1"/>
  <c r="G601" i="1"/>
  <c r="H601" i="1"/>
  <c r="G597" i="1"/>
  <c r="H597" i="1"/>
  <c r="G592" i="1"/>
  <c r="H592" i="1"/>
  <c r="G591" i="1"/>
  <c r="H591" i="1"/>
  <c r="G588" i="1"/>
  <c r="H588" i="1"/>
  <c r="G585" i="1"/>
  <c r="H585" i="1"/>
  <c r="G583" i="1"/>
  <c r="H583" i="1"/>
  <c r="G579" i="1"/>
  <c r="H579" i="1"/>
  <c r="G578" i="1"/>
  <c r="H578" i="1"/>
  <c r="G575" i="1"/>
  <c r="H575" i="1"/>
  <c r="G572" i="1"/>
  <c r="H572" i="1"/>
  <c r="G569" i="1"/>
  <c r="H569" i="1"/>
  <c r="G566" i="1"/>
  <c r="H566" i="1"/>
  <c r="G565" i="1"/>
  <c r="H565" i="1"/>
  <c r="G556" i="1"/>
  <c r="H556" i="1"/>
  <c r="G551" i="1"/>
  <c r="H551" i="1"/>
  <c r="G544" i="1"/>
  <c r="H544" i="1"/>
  <c r="G539" i="1"/>
  <c r="H539" i="1"/>
  <c r="G536" i="1"/>
  <c r="H536" i="1"/>
  <c r="G531" i="1"/>
  <c r="H531" i="1"/>
  <c r="G530" i="1"/>
  <c r="H530" i="1"/>
  <c r="F640" i="4"/>
  <c r="C634" i="1"/>
  <c r="G529" i="1"/>
  <c r="H529" i="1"/>
  <c r="G526" i="1"/>
  <c r="H526" i="1"/>
  <c r="G523" i="1"/>
  <c r="H523" i="1"/>
  <c r="G520" i="1"/>
  <c r="H520" i="1"/>
  <c r="G517" i="1"/>
  <c r="H517" i="1"/>
  <c r="G516" i="1"/>
  <c r="H516" i="1"/>
  <c r="G508" i="1"/>
  <c r="H508" i="1"/>
  <c r="G503" i="1"/>
  <c r="H503" i="1"/>
  <c r="G496" i="1"/>
  <c r="H496" i="1"/>
  <c r="G491" i="1"/>
  <c r="H491" i="1"/>
  <c r="G486" i="1"/>
  <c r="H486" i="1"/>
  <c r="G485" i="1"/>
  <c r="H485" i="1"/>
  <c r="H482" i="1"/>
  <c r="G482" i="1"/>
  <c r="G479" i="1"/>
  <c r="H479" i="1"/>
  <c r="H474" i="1"/>
  <c r="G474" i="1"/>
  <c r="G473" i="1"/>
  <c r="H473" i="1"/>
  <c r="G470" i="1"/>
  <c r="H470" i="1"/>
  <c r="H467" i="1"/>
  <c r="G467" i="1"/>
  <c r="G464" i="1"/>
  <c r="H464" i="1"/>
  <c r="G461" i="1"/>
  <c r="H461" i="1"/>
  <c r="H460" i="1"/>
  <c r="G460" i="1"/>
  <c r="G451" i="1"/>
  <c r="H451" i="1"/>
  <c r="H446" i="1"/>
  <c r="G446" i="1"/>
  <c r="H439" i="1"/>
  <c r="G439" i="1"/>
  <c r="G434" i="1"/>
  <c r="H434" i="1"/>
  <c r="G431" i="1"/>
  <c r="H431" i="1"/>
  <c r="G426" i="1"/>
  <c r="H426" i="1"/>
  <c r="G425" i="1"/>
  <c r="H425" i="1"/>
  <c r="F639" i="4"/>
  <c r="C633" i="1"/>
  <c r="G424" i="1"/>
  <c r="H424" i="1"/>
  <c r="G423" i="1"/>
  <c r="H423" i="1"/>
  <c r="G407" i="1"/>
  <c r="H407" i="1"/>
  <c r="G405" i="1"/>
  <c r="H405" i="1"/>
  <c r="G402" i="1"/>
  <c r="H402" i="1"/>
  <c r="G401" i="1"/>
  <c r="H401" i="1"/>
  <c r="G396" i="1"/>
  <c r="H396" i="1"/>
  <c r="G393" i="1"/>
  <c r="H393" i="1"/>
  <c r="G388" i="1"/>
  <c r="H388" i="1"/>
  <c r="G383" i="1"/>
  <c r="H383" i="1"/>
  <c r="G374" i="1"/>
  <c r="H374" i="1"/>
  <c r="G369" i="1"/>
  <c r="H369" i="1"/>
  <c r="G368" i="1"/>
  <c r="H368" i="1"/>
  <c r="G361" i="1"/>
  <c r="H361" i="1"/>
  <c r="G357" i="1"/>
  <c r="H357" i="1"/>
  <c r="G356" i="1"/>
  <c r="H356" i="1"/>
  <c r="G355" i="1"/>
  <c r="H355" i="1"/>
  <c r="F418" i="4"/>
  <c r="C413" i="1"/>
  <c r="G353" i="1"/>
  <c r="H353" i="1"/>
  <c r="G350" i="1"/>
  <c r="H350" i="1"/>
  <c r="G349" i="1"/>
  <c r="H349" i="1"/>
  <c r="G344" i="1"/>
  <c r="H344" i="1"/>
  <c r="G341" i="1"/>
  <c r="H341" i="1"/>
  <c r="G336" i="1"/>
  <c r="H336" i="1"/>
  <c r="G331" i="1"/>
  <c r="H331" i="1"/>
  <c r="G322" i="1"/>
  <c r="H322" i="1"/>
  <c r="G317" i="1"/>
  <c r="H317" i="1"/>
  <c r="G316" i="1"/>
  <c r="H316" i="1"/>
  <c r="G309" i="1"/>
  <c r="H309" i="1"/>
  <c r="G305" i="1"/>
  <c r="H305" i="1"/>
  <c r="G304" i="1"/>
  <c r="H304" i="1"/>
  <c r="E643" i="4"/>
  <c r="D417" i="1"/>
  <c r="F422" i="4"/>
  <c r="D643" i="4"/>
  <c r="C417" i="1"/>
  <c r="G303" i="1"/>
  <c r="H303" i="1"/>
  <c r="F417" i="4"/>
  <c r="C412" i="1"/>
  <c r="G294" i="1"/>
  <c r="H294" i="1"/>
  <c r="G293" i="1"/>
  <c r="H293" i="1"/>
  <c r="G285" i="1"/>
  <c r="H285" i="1"/>
  <c r="G279" i="1"/>
  <c r="H279" i="1"/>
  <c r="G274" i="1"/>
  <c r="H274" i="1"/>
  <c r="G270" i="1"/>
  <c r="H270" i="1"/>
  <c r="G269" i="1"/>
  <c r="H269" i="1"/>
  <c r="G265" i="1"/>
  <c r="H265" i="1"/>
  <c r="G259" i="1"/>
  <c r="H259" i="1"/>
  <c r="G258" i="1"/>
  <c r="H258" i="1"/>
  <c r="G253" i="1"/>
  <c r="H253" i="1"/>
  <c r="G250" i="1"/>
  <c r="H250" i="1"/>
  <c r="G246" i="1"/>
  <c r="H246" i="1"/>
  <c r="G242" i="1"/>
  <c r="H242" i="1"/>
  <c r="G238" i="1"/>
  <c r="H238" i="1"/>
  <c r="G233" i="1"/>
  <c r="H233" i="1"/>
  <c r="G230" i="1"/>
  <c r="H230" i="1"/>
  <c r="G227" i="1"/>
  <c r="H227" i="1"/>
  <c r="G226" i="1"/>
  <c r="H226" i="1"/>
  <c r="G221" i="1"/>
  <c r="H221" i="1"/>
  <c r="G218" i="1"/>
  <c r="H218" i="1"/>
  <c r="G217" i="1"/>
  <c r="H217" i="1"/>
  <c r="G212" i="1"/>
  <c r="H212" i="1"/>
  <c r="G204" i="1"/>
  <c r="H204" i="1"/>
  <c r="G199" i="1"/>
  <c r="H199" i="1"/>
  <c r="G198" i="1"/>
  <c r="H198" i="1"/>
  <c r="G190" i="1"/>
  <c r="H190" i="1"/>
  <c r="G185" i="1"/>
  <c r="H185" i="1"/>
  <c r="G174" i="1"/>
  <c r="H174" i="1"/>
  <c r="G166" i="1"/>
  <c r="H166" i="1"/>
  <c r="G161" i="1"/>
  <c r="H161" i="1"/>
  <c r="F164" i="4"/>
  <c r="C160" i="1"/>
  <c r="D152" i="4"/>
  <c r="E299" i="4"/>
  <c r="D148" i="1"/>
  <c r="I18" i="3"/>
  <c r="G156" i="1"/>
  <c r="H156" i="1"/>
  <c r="G150" i="1"/>
  <c r="H150" i="1"/>
  <c r="G149" i="1"/>
  <c r="H149" i="1"/>
  <c r="G137" i="1"/>
  <c r="H137" i="1"/>
  <c r="G136" i="1"/>
  <c r="H136" i="1"/>
  <c r="G131" i="1"/>
  <c r="H131" i="1"/>
  <c r="G130" i="1"/>
  <c r="H130" i="1"/>
  <c r="G125" i="1"/>
  <c r="H125" i="1"/>
  <c r="G122" i="1"/>
  <c r="H122" i="1"/>
  <c r="G121" i="1"/>
  <c r="H121" i="1"/>
  <c r="G116" i="1"/>
  <c r="H116" i="1"/>
  <c r="G108" i="1"/>
  <c r="H108" i="1"/>
  <c r="G103" i="1"/>
  <c r="H103" i="1"/>
  <c r="G102" i="1"/>
  <c r="H102" i="1"/>
  <c r="G94" i="1"/>
  <c r="H94" i="1"/>
  <c r="G87" i="1"/>
  <c r="H87" i="1"/>
  <c r="G79" i="1"/>
  <c r="H79" i="1"/>
  <c r="G78" i="1"/>
  <c r="H78" i="1"/>
  <c r="G73" i="1"/>
  <c r="H73" i="1"/>
  <c r="G70" i="1"/>
  <c r="H70" i="1"/>
  <c r="G67" i="1"/>
  <c r="H67" i="1"/>
  <c r="G64" i="1"/>
  <c r="H64" i="1"/>
  <c r="G60" i="1"/>
  <c r="H60" i="1"/>
  <c r="G57" i="1"/>
  <c r="H57" i="1"/>
  <c r="G54" i="1"/>
  <c r="H54" i="1"/>
  <c r="G49" i="1"/>
  <c r="H49" i="1"/>
  <c r="G46" i="1"/>
  <c r="H46" i="1"/>
  <c r="G45" i="1"/>
  <c r="H45" i="1"/>
  <c r="G40" i="1"/>
  <c r="H40" i="1"/>
  <c r="G39" i="1"/>
  <c r="H39" i="1"/>
  <c r="G35" i="1"/>
  <c r="H35" i="1"/>
  <c r="G32" i="1"/>
  <c r="H32" i="1"/>
  <c r="G25" i="1"/>
  <c r="H25" i="1"/>
  <c r="G19" i="1"/>
  <c r="H19" i="1"/>
  <c r="G13" i="1"/>
  <c r="H13" i="1"/>
  <c r="G4" i="1"/>
  <c r="H4" i="1"/>
  <c r="G3" i="1"/>
  <c r="H3" i="1"/>
  <c r="G2" i="1"/>
  <c r="H2" i="1"/>
  <c r="E309" i="9"/>
  <c r="B309" i="9" s="1"/>
  <c r="F228" i="9"/>
  <c r="E310" i="9"/>
  <c r="B310" i="9" s="1"/>
  <c r="I1578" i="1"/>
  <c r="I1570" i="1"/>
  <c r="I1569" i="1"/>
  <c r="I1567" i="1"/>
  <c r="I1564" i="1"/>
  <c r="I1562" i="1"/>
  <c r="I1561" i="1"/>
  <c r="I1560" i="1"/>
  <c r="I1559" i="1"/>
  <c r="I1558" i="1"/>
  <c r="I1554" i="1"/>
  <c r="I1548" i="1"/>
  <c r="I1543" i="1"/>
  <c r="B174" i="9"/>
  <c r="B300" i="9"/>
  <c r="C641" i="1" l="1"/>
  <c r="F647" i="4"/>
  <c r="G421" i="1"/>
  <c r="H421" i="1"/>
  <c r="F648" i="4"/>
  <c r="C642" i="1"/>
  <c r="H422" i="1"/>
  <c r="G422" i="1"/>
  <c r="F255" i="5"/>
  <c r="E251" i="5"/>
  <c r="D1259" i="1"/>
  <c r="G1260" i="1"/>
  <c r="H1260" i="1"/>
  <c r="G1011" i="1"/>
  <c r="H1011" i="1"/>
  <c r="H11" i="3"/>
  <c r="G1621" i="1"/>
  <c r="H1621" i="1"/>
  <c r="D1537" i="1"/>
  <c r="I31" i="3"/>
  <c r="F141" i="6"/>
  <c r="C1537" i="1"/>
  <c r="H31" i="3"/>
  <c r="E347" i="9"/>
  <c r="B348" i="9"/>
  <c r="G1485" i="1"/>
  <c r="H1485" i="1"/>
  <c r="G634" i="1"/>
  <c r="H634" i="1"/>
  <c r="G633" i="1"/>
  <c r="H633" i="1"/>
  <c r="G413" i="1"/>
  <c r="H413" i="1"/>
  <c r="D637" i="1"/>
  <c r="F643" i="4"/>
  <c r="C637" i="1"/>
  <c r="G417" i="1"/>
  <c r="H417" i="1"/>
  <c r="G412" i="1"/>
  <c r="H412" i="1"/>
  <c r="G160" i="1"/>
  <c r="H160" i="1"/>
  <c r="F152" i="4"/>
  <c r="D299" i="4"/>
  <c r="C148" i="1"/>
  <c r="H18" i="3"/>
  <c r="E300" i="4"/>
  <c r="D296" i="1" s="1"/>
  <c r="E301" i="4"/>
  <c r="D297" i="1" s="1"/>
  <c r="E423" i="4"/>
  <c r="D295" i="1"/>
  <c r="B228" i="9"/>
  <c r="B344" i="9"/>
  <c r="E342" i="9"/>
  <c r="G641" i="1" l="1"/>
  <c r="H641" i="1"/>
  <c r="G642" i="1"/>
  <c r="H642" i="1"/>
  <c r="F251" i="5"/>
  <c r="D1255" i="1"/>
  <c r="I25" i="3"/>
  <c r="E176" i="5"/>
  <c r="H1259" i="1"/>
  <c r="G1259" i="1"/>
  <c r="N3" i="9"/>
  <c r="I11" i="3"/>
  <c r="H9" i="3"/>
  <c r="G1537" i="1"/>
  <c r="H1537" i="1"/>
  <c r="G637" i="1"/>
  <c r="H637" i="1"/>
  <c r="F299" i="4"/>
  <c r="D300" i="4"/>
  <c r="D301" i="4"/>
  <c r="D423" i="4"/>
  <c r="C295" i="1"/>
  <c r="G148" i="1"/>
  <c r="H148" i="1"/>
  <c r="E424" i="4"/>
  <c r="D419" i="1" s="1"/>
  <c r="H20" i="9"/>
  <c r="E425" i="4"/>
  <c r="D420" i="1" s="1"/>
  <c r="E644" i="4"/>
  <c r="D418" i="1"/>
  <c r="H1255" i="1" l="1"/>
  <c r="G1255" i="1"/>
  <c r="H299" i="9"/>
  <c r="E299" i="9" s="1"/>
  <c r="B299" i="9" s="1"/>
  <c r="F176" i="5"/>
  <c r="G306" i="9"/>
  <c r="E306" i="9" s="1"/>
  <c r="D1180" i="1"/>
  <c r="K3" i="9"/>
  <c r="I9" i="3"/>
  <c r="F300" i="4"/>
  <c r="C296" i="1"/>
  <c r="F301" i="4"/>
  <c r="C297" i="1"/>
  <c r="D424" i="4"/>
  <c r="G20" i="9"/>
  <c r="E20" i="9" s="1"/>
  <c r="B20" i="9" s="1"/>
  <c r="F423" i="4"/>
  <c r="D425" i="4"/>
  <c r="D644" i="4"/>
  <c r="C418" i="1"/>
  <c r="G295" i="1"/>
  <c r="H295" i="1"/>
  <c r="E645" i="4"/>
  <c r="E646" i="4"/>
  <c r="D638" i="1"/>
  <c r="H8" i="3" l="1"/>
  <c r="M3" i="9" s="1"/>
  <c r="H1180" i="1"/>
  <c r="G1180" i="1"/>
  <c r="B306" i="9"/>
  <c r="G296" i="1"/>
  <c r="H296" i="1"/>
  <c r="G297" i="1"/>
  <c r="H297" i="1"/>
  <c r="C419" i="1"/>
  <c r="F424" i="4"/>
  <c r="F425" i="4"/>
  <c r="C420" i="1"/>
  <c r="D645" i="4"/>
  <c r="F644" i="4"/>
  <c r="D646" i="4"/>
  <c r="C638" i="1"/>
  <c r="G418" i="1"/>
  <c r="H418" i="1"/>
  <c r="D639" i="1"/>
  <c r="E649" i="4"/>
  <c r="E650" i="4"/>
  <c r="D640" i="1"/>
  <c r="H334" i="9" l="1"/>
  <c r="G334" i="9"/>
  <c r="G419" i="1"/>
  <c r="H419" i="1"/>
  <c r="G420" i="1"/>
  <c r="H420" i="1"/>
  <c r="G297" i="9"/>
  <c r="E297" i="9" s="1"/>
  <c r="B297" i="9" s="1"/>
  <c r="C639" i="1"/>
  <c r="D649" i="4"/>
  <c r="F645" i="4"/>
  <c r="F646" i="4"/>
  <c r="D650" i="4"/>
  <c r="C640" i="1"/>
  <c r="G638" i="1"/>
  <c r="H638" i="1"/>
  <c r="D643" i="1"/>
  <c r="I19" i="3"/>
  <c r="D644" i="1"/>
  <c r="I20" i="3"/>
  <c r="E334" i="9" l="1"/>
  <c r="H7" i="3"/>
  <c r="G639" i="1"/>
  <c r="H639" i="1"/>
  <c r="F649" i="4"/>
  <c r="C643" i="1"/>
  <c r="H19" i="3"/>
  <c r="F650" i="4"/>
  <c r="C644" i="1"/>
  <c r="H20" i="3"/>
  <c r="G640" i="1"/>
  <c r="H640" i="1"/>
  <c r="B334" i="9" l="1"/>
  <c r="E298" i="9"/>
  <c r="I8" i="3" s="1"/>
  <c r="J3" i="9"/>
  <c r="G643" i="1"/>
  <c r="H643" i="1"/>
  <c r="G644" i="1"/>
  <c r="H644" i="1"/>
  <c r="G21" i="9" l="1"/>
  <c r="G17" i="9"/>
  <c r="I17" i="9"/>
  <c r="M15" i="9"/>
  <c r="G15" i="9"/>
  <c r="H15" i="9"/>
  <c r="M16" i="9"/>
  <c r="H22" i="9"/>
  <c r="G22" i="9"/>
  <c r="J17" i="9"/>
  <c r="H16" i="9"/>
  <c r="G16" i="9"/>
  <c r="H17" i="9"/>
  <c r="L16" i="9"/>
  <c r="L15" i="9"/>
  <c r="H21" i="9"/>
  <c r="K10" i="9"/>
  <c r="J9" i="9"/>
  <c r="I8" i="9"/>
  <c r="J6" i="9"/>
  <c r="J5" i="9"/>
  <c r="I5" i="9"/>
  <c r="K5" i="9"/>
  <c r="K7" i="9"/>
  <c r="K11" i="9"/>
  <c r="K13" i="9"/>
  <c r="I6" i="9"/>
  <c r="K6" i="9"/>
  <c r="K8" i="9"/>
  <c r="I9" i="9"/>
  <c r="K9" i="9"/>
  <c r="J11" i="9"/>
  <c r="I13" i="9"/>
  <c r="I12" i="9"/>
  <c r="I7" i="9"/>
  <c r="J7" i="9"/>
  <c r="J8" i="9"/>
  <c r="J10" i="9"/>
  <c r="I11" i="9"/>
  <c r="K12" i="9"/>
  <c r="J13" i="9"/>
  <c r="J12" i="9"/>
  <c r="G18" i="9"/>
  <c r="H295" i="9"/>
  <c r="H18" i="9"/>
  <c r="L293" i="9"/>
  <c r="F293" i="9" s="1"/>
  <c r="G295" i="9"/>
  <c r="E16" i="9" l="1"/>
  <c r="E295" i="9"/>
  <c r="B295" i="9" s="1"/>
  <c r="E11" i="9"/>
  <c r="B11" i="9" s="1"/>
  <c r="F16" i="9"/>
  <c r="F15" i="9"/>
  <c r="E8" i="9"/>
  <c r="B8" i="9" s="1"/>
  <c r="E5" i="9"/>
  <c r="B5" i="9" s="1"/>
  <c r="F23" i="9"/>
  <c r="B293" i="9"/>
  <c r="E23" i="9"/>
  <c r="I7" i="3" s="1"/>
  <c r="E21" i="9"/>
  <c r="B21" i="9" s="1"/>
  <c r="E17" i="9"/>
  <c r="B17" i="9" s="1"/>
  <c r="E15" i="9"/>
  <c r="E22" i="9"/>
  <c r="B22" i="9" s="1"/>
  <c r="E6" i="9"/>
  <c r="E9" i="9"/>
  <c r="B9" i="9" s="1"/>
  <c r="E13" i="9"/>
  <c r="B13" i="9" s="1"/>
  <c r="E12" i="9"/>
  <c r="B12" i="9" s="1"/>
  <c r="E10" i="9"/>
  <c r="B10" i="9" s="1"/>
  <c r="E7" i="9"/>
  <c r="B7" i="9" s="1"/>
  <c r="E18" i="9"/>
  <c r="B18" i="9" s="1"/>
  <c r="B16" i="9" l="1"/>
  <c r="F14" i="9"/>
  <c r="F3" i="9" s="1"/>
  <c r="B6" i="9"/>
  <c r="E4" i="9"/>
  <c r="E14" i="9"/>
  <c r="B15" i="9"/>
  <c r="E3" i="9" l="1"/>
  <c r="I13" i="3"/>
</calcChain>
</file>

<file path=xl/sharedStrings.xml><?xml version="1.0" encoding="utf-8"?>
<sst xmlns="http://schemas.openxmlformats.org/spreadsheetml/2006/main" count="4733" uniqueCount="3656">
  <si>
    <t>Obveznik:</t>
  </si>
  <si>
    <t>34678 - GRAD GAREŠNICA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</si>
  <si>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</si>
  <si>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</si>
  <si>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</si>
  <si>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</si>
  <si>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</si>
  <si>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</si>
  <si>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</si>
  <si>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</si>
  <si>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</si>
  <si>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</si>
  <si>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</si>
  <si>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</si>
  <si>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</si>
  <si>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</si>
  <si>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</si>
  <si>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</si>
  <si>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</si>
  <si>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</si>
  <si>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</si>
  <si>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</si>
  <si>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</si>
  <si>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</si>
  <si>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</si>
  <si>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</si>
  <si>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</si>
  <si>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</si>
  <si>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</si>
  <si>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</si>
  <si>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</si>
  <si>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</si>
  <si>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</si>
  <si>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</si>
  <si>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</si>
  <si>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</si>
  <si>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</si>
  <si>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</si>
  <si>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</si>
  <si>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</si>
  <si>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</si>
  <si>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</si>
  <si>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</si>
  <si>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</si>
  <si>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</si>
  <si>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</si>
  <si>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</si>
  <si>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</si>
  <si>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</si>
  <si>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</si>
  <si>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</si>
  <si>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</si>
  <si>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</si>
  <si>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</si>
  <si>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</si>
  <si>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</si>
  <si>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</si>
  <si>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</si>
  <si>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</si>
  <si>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</si>
  <si>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</si>
  <si>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</si>
  <si>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</si>
  <si>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</si>
  <si>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</si>
  <si>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</si>
  <si>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</si>
  <si>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</si>
  <si>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</si>
  <si>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</si>
  <si>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</si>
  <si>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</si>
  <si>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</si>
  <si>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</si>
  <si>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</si>
  <si>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</si>
  <si>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</si>
  <si>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</si>
  <si>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</si>
  <si>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</si>
  <si>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</si>
  <si>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</si>
  <si>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</si>
  <si>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</si>
  <si>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</si>
  <si>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</si>
  <si>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</si>
  <si>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</si>
  <si>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</si>
  <si>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</si>
  <si>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</si>
  <si>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</si>
  <si>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</si>
  <si>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</si>
  <si>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</si>
  <si>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</si>
  <si>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</si>
  <si>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</si>
  <si>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</si>
  <si>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</si>
  <si>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</si>
  <si>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</si>
  <si>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</si>
  <si>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</si>
  <si>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</si>
  <si>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</si>
  <si>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</si>
  <si>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</si>
  <si>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</si>
  <si>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</si>
  <si>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</si>
  <si>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</si>
  <si>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</si>
  <si>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</si>
  <si>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</si>
  <si>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</si>
  <si>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</si>
  <si>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</si>
  <si>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</si>
  <si>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</si>
  <si>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</si>
  <si>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</si>
  <si>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</si>
  <si>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</si>
  <si>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</si>
  <si>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</si>
  <si>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</si>
  <si>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</si>
  <si>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</si>
  <si>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</si>
  <si>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</si>
  <si>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</si>
  <si>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</si>
  <si>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</si>
  <si>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</si>
  <si>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</si>
  <si>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</si>
  <si>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</si>
  <si>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</si>
  <si>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</si>
  <si>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</si>
  <si>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</si>
  <si>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</si>
  <si>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</si>
  <si>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</si>
  <si>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</si>
  <si>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</si>
  <si>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</si>
  <si>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</si>
  <si>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</si>
  <si>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</si>
  <si>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</si>
  <si>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</si>
  <si>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</si>
  <si>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</si>
  <si>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</si>
  <si>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</si>
  <si>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</si>
  <si>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</si>
  <si>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</si>
  <si>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</si>
  <si>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</si>
  <si>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</si>
  <si>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</si>
  <si>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</si>
  <si>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</si>
  <si>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</si>
  <si>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</si>
  <si>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</si>
  <si>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</si>
  <si>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</si>
  <si>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</si>
  <si>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</si>
  <si>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</si>
  <si>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</si>
  <si>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</si>
  <si>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</si>
  <si>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</si>
  <si>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</si>
  <si>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</si>
  <si>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</si>
  <si>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</si>
  <si>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</si>
  <si>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</si>
  <si>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</si>
  <si>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</si>
  <si>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</si>
  <si>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</si>
  <si>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</si>
  <si>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</si>
  <si>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</si>
  <si>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</si>
  <si>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</si>
  <si>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</si>
  <si>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</si>
  <si>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</si>
  <si>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</si>
  <si>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</si>
  <si>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</si>
  <si>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</si>
  <si>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</si>
  <si>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</si>
  <si>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</si>
  <si>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</si>
  <si>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</si>
  <si>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</si>
  <si>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</si>
  <si>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</si>
  <si>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</si>
  <si>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</si>
  <si>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</si>
  <si>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</si>
  <si>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</si>
  <si>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</si>
  <si>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</si>
  <si>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</si>
  <si>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</si>
  <si>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</si>
  <si>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</si>
  <si>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</si>
  <si>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</si>
  <si>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</si>
  <si>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</si>
  <si>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</si>
  <si>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</si>
  <si>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</si>
  <si>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</si>
  <si>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</si>
  <si>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</si>
  <si>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</si>
  <si>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</si>
  <si>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</si>
  <si>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</si>
  <si>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</si>
  <si>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</si>
  <si>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</si>
  <si>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</si>
  <si>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</si>
  <si>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</si>
  <si>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</si>
  <si>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</si>
  <si>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</si>
  <si>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</si>
  <si>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</si>
  <si>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</si>
  <si>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</si>
  <si>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</si>
  <si>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</si>
  <si>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</si>
  <si>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</si>
  <si>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</si>
  <si>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</si>
  <si>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</si>
  <si>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</si>
  <si>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</si>
  <si>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</si>
  <si>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</si>
  <si>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</si>
  <si>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</si>
  <si>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</si>
  <si>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</si>
  <si>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</si>
  <si>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</si>
  <si>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</si>
  <si>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</si>
  <si>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</si>
  <si>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</si>
  <si>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</si>
  <si>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</si>
  <si>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</si>
  <si>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</si>
  <si>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</si>
  <si>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</si>
  <si>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</si>
  <si>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</si>
  <si>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</si>
  <si>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</si>
  <si>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</si>
  <si>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</si>
  <si>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</si>
  <si>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</si>
  <si>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</si>
  <si>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</si>
  <si>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</si>
  <si>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</si>
  <si>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</si>
  <si>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</si>
  <si>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</si>
  <si>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</si>
  <si>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</si>
  <si>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</si>
  <si>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</si>
  <si>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</si>
  <si>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</si>
  <si>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</si>
  <si>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</si>
  <si>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</si>
  <si>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</si>
  <si>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</si>
  <si>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</si>
  <si>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</si>
  <si>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</si>
  <si>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</si>
  <si>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</si>
  <si>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</si>
  <si>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</si>
  <si>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</si>
  <si>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</si>
  <si>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</si>
  <si>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</si>
  <si>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</si>
  <si>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</si>
  <si>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</si>
  <si>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</si>
  <si>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</si>
  <si>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</si>
  <si>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</si>
  <si>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</si>
  <si>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</si>
  <si>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</si>
  <si>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</si>
  <si>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</si>
  <si>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</si>
  <si>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</si>
  <si>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</si>
  <si>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</si>
  <si>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</si>
  <si>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</si>
  <si>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</si>
  <si>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</si>
  <si>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</si>
  <si>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</si>
  <si>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</si>
  <si>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</si>
  <si>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</si>
  <si>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</si>
  <si>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</si>
  <si>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</si>
  <si>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</si>
  <si>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</si>
  <si>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</si>
  <si>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</si>
  <si>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</si>
  <si>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</si>
  <si>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</si>
  <si>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</si>
  <si>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</si>
  <si>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</si>
  <si>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</si>
  <si>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</si>
  <si>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</si>
  <si>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</si>
  <si>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</si>
  <si>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</si>
  <si>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</si>
  <si>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</si>
  <si>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</si>
  <si>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</si>
  <si>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</si>
  <si>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</si>
  <si>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</si>
  <si>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</si>
  <si>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</si>
  <si>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</si>
  <si>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</si>
  <si>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</si>
  <si>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</si>
  <si>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</si>
  <si>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</si>
  <si>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</si>
  <si>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</si>
  <si>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</si>
  <si>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</si>
  <si>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</si>
  <si>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</si>
  <si>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</si>
  <si>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</si>
  <si>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</si>
  <si>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</si>
  <si>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</si>
  <si>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</si>
  <si>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</si>
  <si>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</si>
  <si>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</si>
  <si>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</si>
  <si>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</si>
  <si>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</si>
  <si>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</si>
  <si>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</si>
  <si>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</si>
  <si>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</si>
  <si>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</si>
  <si>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</si>
  <si>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</si>
  <si>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</si>
  <si>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</si>
  <si>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</si>
  <si>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</si>
  <si>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</si>
  <si>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</si>
  <si>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</si>
  <si>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</si>
  <si>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</si>
  <si>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</si>
  <si>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</si>
  <si>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</si>
  <si>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</si>
  <si>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</si>
  <si>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</si>
  <si>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</si>
  <si>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</si>
  <si>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</si>
  <si>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</si>
  <si>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</si>
  <si>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</si>
  <si>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</si>
  <si>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</si>
  <si>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</si>
  <si>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</si>
  <si>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</si>
  <si>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</si>
  <si>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</si>
  <si>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</si>
  <si>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</si>
  <si>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</si>
  <si>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</si>
  <si>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</si>
  <si>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</si>
  <si>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</si>
  <si>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</si>
  <si>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</si>
  <si>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</si>
  <si>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</si>
  <si>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</si>
  <si>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</si>
  <si>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</si>
  <si>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</si>
  <si>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</si>
  <si>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</si>
  <si>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</si>
  <si>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</si>
  <si>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</si>
  <si>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</si>
  <si>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</si>
  <si>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</si>
  <si>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</si>
  <si>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</si>
  <si>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</si>
  <si>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</si>
  <si>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</si>
  <si>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</si>
  <si>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</si>
  <si>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</si>
  <si>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</si>
  <si>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</si>
  <si>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</si>
  <si>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</si>
  <si>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</si>
  <si>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</si>
  <si>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</si>
  <si>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</si>
  <si>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</si>
  <si>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</si>
  <si>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</si>
  <si>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</si>
  <si>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</si>
  <si>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</si>
  <si>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</si>
  <si>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</si>
  <si>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</si>
  <si>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</si>
  <si>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</si>
  <si>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</si>
  <si>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</si>
  <si>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</si>
  <si>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</si>
  <si>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</si>
  <si>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</si>
  <si>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</si>
  <si>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</si>
  <si>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</si>
  <si>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</si>
  <si>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</si>
  <si>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</si>
  <si>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</si>
  <si>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</si>
  <si>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</si>
  <si>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</si>
  <si>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</si>
  <si>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</si>
  <si>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</si>
  <si>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</si>
  <si>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</si>
  <si>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</si>
  <si>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</si>
  <si>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</si>
  <si>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</si>
  <si>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</si>
  <si>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</si>
  <si>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</si>
  <si>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</si>
  <si>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</si>
  <si>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</si>
  <si>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</si>
  <si>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</si>
  <si>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</si>
  <si>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</si>
  <si>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</si>
  <si>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</si>
  <si>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</si>
  <si>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</si>
  <si>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</si>
  <si>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</si>
  <si>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</si>
  <si>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</si>
  <si>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</si>
  <si>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</si>
  <si>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</si>
  <si>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</si>
  <si>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</si>
  <si>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</si>
  <si>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</si>
  <si>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</si>
  <si>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</si>
  <si>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</si>
  <si>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</si>
  <si>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</si>
  <si>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</si>
  <si>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</si>
  <si>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</si>
  <si>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</si>
  <si>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</si>
  <si>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</si>
  <si>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</si>
  <si>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</si>
  <si>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</si>
  <si>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</si>
  <si>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</si>
  <si>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</si>
  <si>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</si>
  <si>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</si>
  <si>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</si>
  <si>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</si>
  <si>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</si>
  <si>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</si>
  <si>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</si>
  <si>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</si>
  <si>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</si>
  <si>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</si>
  <si>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</si>
  <si>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</si>
  <si>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</si>
  <si>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</si>
  <si>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</si>
  <si>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</si>
  <si>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</si>
  <si>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</si>
  <si>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</si>
  <si>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</si>
  <si>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</si>
  <si>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</si>
  <si>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</si>
  <si>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</si>
  <si>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</si>
  <si>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</si>
  <si>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</si>
  <si>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</si>
  <si>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</si>
  <si>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</si>
  <si>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</si>
  <si>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</si>
  <si>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</si>
  <si>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</si>
  <si>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</si>
  <si>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</si>
  <si>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</si>
  <si>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</si>
  <si>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</si>
  <si>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</si>
  <si>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</si>
  <si>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</si>
  <si>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</si>
  <si>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</si>
  <si>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</si>
  <si>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</si>
  <si>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</si>
  <si>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</si>
  <si>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</si>
  <si>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</si>
  <si>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</si>
  <si>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</si>
  <si>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</si>
  <si>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</si>
  <si>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</si>
  <si>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</si>
  <si>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</si>
  <si>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</si>
  <si>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</si>
  <si>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</si>
  <si>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</si>
  <si>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</si>
  <si>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</si>
  <si>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</si>
  <si>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</si>
  <si>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</si>
  <si>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</si>
  <si>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</si>
  <si>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</si>
  <si>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</si>
  <si>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</si>
  <si>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</si>
  <si>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</si>
  <si>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</si>
  <si>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</si>
  <si>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</si>
  <si>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</si>
  <si>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</si>
  <si>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</si>
  <si>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</si>
  <si>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</si>
  <si>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</si>
  <si>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</si>
  <si>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</si>
  <si>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</si>
  <si>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</si>
  <si>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</si>
  <si>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</si>
  <si>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</si>
  <si>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</si>
  <si>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</si>
  <si>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</si>
  <si>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</si>
  <si>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</si>
  <si>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</si>
  <si>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</si>
  <si>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</si>
  <si>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</si>
  <si>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</si>
  <si>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</si>
  <si>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</si>
  <si>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</si>
  <si>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</si>
  <si>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</si>
  <si>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</si>
  <si>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</si>
  <si>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</si>
  <si>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</si>
  <si>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</si>
  <si>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</si>
  <si>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</si>
  <si>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</si>
  <si>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</si>
  <si>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</si>
  <si>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</si>
  <si>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</si>
  <si>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</si>
  <si>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</si>
  <si>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</si>
  <si>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</si>
  <si>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</si>
  <si>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</si>
  <si>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</si>
  <si>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</si>
  <si>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</si>
  <si>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</si>
  <si>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</si>
  <si>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</si>
  <si>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</si>
  <si>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</si>
  <si>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</si>
  <si>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</si>
  <si>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</si>
  <si>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</si>
  <si>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</si>
  <si>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</si>
  <si>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</si>
  <si>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</si>
  <si>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</si>
  <si>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</si>
  <si>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</si>
  <si>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</si>
  <si>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</si>
  <si>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</si>
  <si>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</si>
  <si>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</si>
  <si>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</si>
  <si>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</si>
  <si>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</si>
  <si>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</si>
  <si>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</si>
  <si>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</si>
  <si>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</si>
  <si>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</si>
  <si>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</si>
  <si>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</si>
  <si>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</si>
  <si>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</si>
  <si>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</si>
  <si>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</si>
  <si>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</si>
  <si>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</si>
  <si>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</si>
  <si>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</si>
  <si>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</si>
  <si>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</si>
  <si>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</si>
  <si>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</si>
  <si>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</si>
  <si>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</si>
  <si>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</si>
  <si>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</si>
  <si>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</si>
  <si>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</si>
  <si>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</si>
  <si>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</si>
  <si>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</si>
  <si>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</si>
  <si>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</si>
  <si>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</si>
  <si>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</si>
  <si>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</si>
  <si>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</si>
  <si>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</si>
  <si>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</si>
  <si>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</si>
  <si>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</si>
  <si>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</si>
  <si>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</si>
  <si>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</si>
  <si>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</si>
  <si>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</si>
  <si>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</si>
  <si>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</si>
  <si>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</si>
  <si>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</si>
  <si>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</si>
  <si>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</si>
  <si>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</si>
  <si>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</si>
  <si>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</si>
  <si>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</si>
  <si>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</si>
  <si>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</si>
  <si>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</si>
  <si>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</si>
  <si>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</si>
  <si>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</si>
  <si>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</si>
  <si>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</si>
  <si>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</si>
  <si>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</si>
  <si>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</si>
  <si>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</si>
  <si>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</si>
  <si>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</si>
  <si>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</si>
  <si>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</si>
  <si>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</si>
  <si>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</si>
  <si>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</si>
  <si>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</si>
  <si>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</si>
  <si>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</si>
  <si>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</si>
  <si>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</si>
  <si>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</si>
  <si>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</si>
  <si>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</si>
  <si>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</si>
  <si>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</si>
  <si>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</si>
  <si>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</si>
  <si>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</si>
  <si>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</si>
  <si>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</si>
  <si>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</si>
  <si>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</si>
  <si>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</si>
  <si>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</si>
  <si>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</si>
  <si>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</si>
  <si>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</si>
  <si>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</si>
  <si>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</si>
  <si>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</si>
  <si>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</si>
  <si>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</si>
  <si>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</si>
  <si>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</si>
  <si>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</si>
  <si>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</si>
  <si>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</si>
  <si>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</si>
  <si>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</si>
  <si>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</si>
  <si>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</si>
  <si>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</si>
  <si>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</si>
  <si>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</si>
  <si>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</si>
  <si>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</si>
  <si>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</si>
  <si>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</si>
  <si>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</si>
  <si>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</si>
  <si>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</si>
  <si>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</si>
  <si>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</si>
  <si>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</si>
  <si>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</si>
  <si>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</si>
  <si>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</si>
  <si>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</si>
  <si>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</si>
  <si>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</si>
  <si>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</si>
  <si>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</si>
  <si>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</si>
  <si>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</si>
  <si>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</si>
  <si>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</si>
  <si>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</si>
  <si>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</si>
  <si>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</si>
  <si>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</si>
  <si>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</si>
  <si>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</si>
  <si>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</si>
  <si>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</si>
  <si>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</si>
  <si>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</si>
  <si>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</si>
  <si>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</si>
  <si>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</si>
  <si>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</si>
  <si>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</si>
  <si>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</si>
  <si>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</si>
  <si>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</si>
  <si>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</si>
  <si>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</si>
  <si>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</si>
  <si>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</si>
  <si>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</si>
  <si>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</si>
  <si>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</si>
  <si>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</si>
  <si>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</si>
  <si>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</si>
  <si>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</si>
  <si>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</si>
  <si>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</si>
  <si>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</si>
  <si>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</si>
  <si>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</si>
  <si>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</si>
  <si>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</si>
  <si>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</si>
  <si>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</si>
  <si>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</si>
  <si>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</si>
  <si>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</si>
  <si>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</si>
  <si>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</si>
  <si>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</si>
  <si>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</si>
  <si>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</si>
  <si>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</si>
  <si>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</si>
  <si>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</si>
  <si>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</si>
  <si>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</si>
  <si>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</si>
  <si>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</si>
  <si>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</si>
  <si>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</si>
  <si>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</si>
  <si>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</si>
  <si>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</si>
  <si>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</si>
  <si>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</si>
  <si>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</si>
  <si>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</si>
  <si>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</si>
  <si>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</si>
  <si>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</si>
  <si>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</si>
  <si>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</si>
  <si>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</si>
  <si>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</si>
  <si>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</si>
  <si>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</si>
  <si>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</si>
  <si>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</si>
  <si>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</si>
  <si>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</si>
  <si>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</si>
  <si>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</si>
  <si>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</si>
  <si>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</si>
  <si>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</si>
  <si>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</si>
  <si>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</si>
  <si>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</si>
  <si>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</si>
  <si>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</si>
  <si>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</si>
  <si>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</si>
  <si>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</si>
  <si>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</si>
  <si>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</si>
  <si>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</si>
  <si>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</si>
  <si>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</si>
  <si>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</si>
  <si>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</si>
  <si>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</si>
  <si>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</si>
  <si>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</si>
  <si>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</si>
  <si>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</si>
  <si>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</si>
  <si>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</si>
  <si>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</si>
  <si>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</si>
  <si>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</si>
  <si>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</si>
  <si>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</si>
  <si>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</si>
  <si>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</si>
  <si>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</si>
  <si>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</si>
  <si>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</si>
  <si>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</si>
  <si>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</si>
  <si>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</si>
  <si>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</si>
  <si>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</si>
  <si>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</si>
  <si>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</si>
  <si>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</si>
  <si>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</si>
  <si>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</si>
  <si>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</si>
  <si>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</si>
  <si>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</si>
  <si>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</si>
  <si>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</si>
  <si>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</si>
  <si>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</si>
  <si>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</si>
  <si>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</si>
  <si>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</si>
  <si>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</si>
  <si>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</si>
  <si>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</si>
  <si>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</si>
  <si>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</si>
  <si>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</si>
  <si>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</si>
  <si>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</si>
  <si>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</si>
  <si>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</si>
  <si>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</si>
  <si>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</si>
  <si>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</si>
  <si>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</si>
  <si>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</si>
  <si>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</si>
  <si>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</si>
  <si>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</si>
  <si>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</si>
  <si>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</si>
  <si>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</si>
  <si>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</si>
  <si>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</si>
  <si>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</si>
  <si>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</si>
  <si>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</si>
  <si>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</si>
  <si>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</si>
  <si>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</si>
  <si>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</si>
  <si>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</si>
  <si>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</si>
  <si>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</si>
  <si>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</si>
  <si>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</si>
  <si>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</si>
  <si>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</si>
  <si>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</si>
  <si>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</si>
  <si>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</si>
  <si>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</si>
  <si>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</si>
  <si>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</si>
  <si>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</si>
  <si>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</si>
  <si>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</si>
  <si>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</si>
  <si>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</si>
  <si>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</si>
  <si>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</si>
  <si>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</si>
  <si>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</si>
  <si>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</si>
  <si>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</si>
  <si>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</si>
  <si>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</si>
  <si>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</si>
  <si>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</si>
  <si>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</si>
  <si>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</si>
  <si>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</si>
  <si>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</si>
  <si>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</si>
  <si>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</si>
  <si>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</si>
  <si>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</si>
  <si>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</si>
  <si>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</si>
  <si>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</si>
  <si>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</si>
  <si>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</si>
  <si>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</si>
  <si>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</si>
  <si>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</si>
  <si>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</si>
  <si>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</si>
  <si>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</si>
  <si>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</si>
  <si>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</si>
  <si>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</si>
  <si>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</si>
  <si>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</si>
  <si>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</si>
  <si>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</si>
  <si>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</si>
  <si>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</si>
  <si>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</si>
  <si>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</si>
  <si>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</si>
  <si>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</si>
  <si>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</si>
  <si>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</si>
  <si>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</si>
  <si>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</si>
  <si>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</si>
  <si>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</si>
  <si>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</si>
  <si>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</si>
  <si>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</si>
  <si>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</si>
  <si>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</si>
  <si>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</si>
  <si>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</si>
  <si>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</si>
  <si>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</si>
  <si>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</si>
  <si>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</si>
  <si>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</si>
  <si>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</si>
  <si>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</si>
  <si>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</si>
  <si>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</si>
  <si>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</si>
  <si>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</si>
  <si>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</si>
  <si>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</si>
  <si>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</si>
  <si>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</si>
  <si>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</si>
  <si>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</si>
  <si>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</si>
  <si>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</si>
  <si>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</si>
  <si>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</si>
  <si>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</si>
  <si>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</si>
  <si>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</si>
  <si>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</si>
  <si>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</si>
  <si>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</si>
  <si>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</si>
  <si>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</si>
  <si>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</si>
  <si>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</si>
  <si>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</si>
  <si>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</si>
  <si>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</si>
  <si>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</si>
  <si>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</si>
  <si>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</si>
  <si>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</si>
  <si>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</si>
  <si>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</si>
  <si>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</si>
  <si>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</si>
  <si>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</si>
  <si>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</si>
  <si>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</si>
  <si>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</si>
  <si>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</si>
  <si>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</si>
  <si>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</si>
  <si>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</si>
  <si>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</si>
  <si>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</si>
  <si>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</si>
  <si>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</si>
  <si>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</si>
  <si>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</si>
  <si>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</si>
  <si>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</si>
  <si>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</si>
  <si>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</si>
  <si>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</si>
  <si>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</si>
  <si>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</si>
  <si>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</si>
  <si>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</si>
  <si>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</si>
  <si>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</si>
  <si>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</si>
  <si>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</si>
  <si>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</si>
  <si>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</si>
  <si>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</si>
  <si>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</si>
  <si>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</si>
  <si>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</si>
  <si>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</si>
  <si>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</si>
  <si>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</si>
  <si>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</si>
  <si>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</si>
  <si>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</si>
  <si>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</si>
  <si>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</si>
  <si>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</si>
  <si>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</si>
  <si>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</si>
  <si>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</si>
  <si>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</si>
  <si>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</si>
  <si>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</si>
  <si>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</si>
  <si>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</si>
  <si>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</si>
  <si>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</si>
  <si>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</si>
  <si>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</si>
  <si>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</si>
  <si>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</si>
  <si>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</si>
  <si>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</si>
  <si>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</si>
  <si>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</si>
  <si>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</si>
  <si>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</si>
  <si>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</si>
  <si>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</si>
  <si>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</si>
  <si>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</si>
  <si>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</si>
  <si>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</si>
  <si>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</si>
  <si>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</si>
  <si>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</si>
  <si>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</si>
  <si>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</si>
  <si>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</si>
  <si>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</si>
  <si>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</si>
  <si>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</si>
  <si>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</si>
  <si>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</si>
  <si>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</si>
  <si>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</si>
  <si>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</si>
  <si>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</si>
  <si>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</si>
  <si>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</si>
  <si>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</si>
  <si>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</si>
  <si>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</si>
  <si>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</si>
  <si>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</si>
  <si>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</si>
  <si>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</si>
  <si>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</si>
  <si>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</si>
  <si>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</si>
  <si>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</si>
  <si>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</si>
  <si>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</si>
  <si>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</si>
  <si>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</si>
  <si>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</si>
  <si>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</si>
  <si>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</si>
  <si>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</si>
  <si>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</si>
  <si>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</si>
  <si>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</si>
  <si>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</si>
  <si>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</si>
  <si>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</si>
  <si>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</si>
  <si>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</si>
  <si>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</si>
  <si>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</si>
  <si>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</si>
  <si>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</si>
  <si>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</si>
  <si>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</si>
  <si>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</si>
  <si>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</si>
  <si>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</si>
  <si>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</si>
  <si>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</si>
  <si>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</si>
  <si>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</si>
  <si>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</si>
  <si>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</si>
  <si>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</si>
  <si>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</si>
  <si>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</si>
  <si>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</si>
  <si>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</si>
  <si>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</si>
  <si>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</si>
  <si>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</si>
  <si>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</si>
  <si>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</si>
  <si>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</si>
  <si>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</si>
  <si>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</si>
  <si>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</si>
  <si>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</si>
  <si>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</si>
  <si>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</si>
  <si>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</si>
  <si>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</si>
  <si>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</si>
  <si>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</si>
  <si>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</si>
  <si>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</si>
  <si>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</si>
  <si>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</si>
  <si>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</si>
  <si>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</si>
  <si>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</si>
  <si>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</si>
  <si>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</si>
  <si>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</si>
  <si>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</si>
  <si>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</si>
  <si>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</si>
  <si>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</si>
  <si>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</si>
  <si>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</si>
  <si>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</si>
  <si>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</si>
  <si>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</si>
  <si>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</si>
  <si>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</si>
  <si>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</si>
  <si>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</si>
  <si>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</si>
  <si>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</si>
  <si>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</si>
  <si>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</si>
  <si>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</si>
  <si>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</si>
  <si>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</si>
  <si>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</si>
  <si>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</si>
  <si>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</si>
  <si>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</si>
  <si>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</si>
  <si>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</si>
  <si>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</si>
  <si>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</si>
  <si>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</si>
  <si>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</si>
  <si>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</si>
  <si>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</si>
  <si>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</si>
  <si>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</si>
  <si>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</si>
  <si>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</si>
  <si>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</si>
  <si>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</si>
  <si>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</si>
  <si>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</si>
  <si>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</si>
  <si>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</si>
  <si>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</si>
  <si>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</si>
  <si>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</si>
  <si>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</si>
  <si>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</si>
  <si>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</si>
  <si>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</si>
  <si>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</si>
  <si>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</si>
  <si>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</si>
  <si>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</si>
  <si>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</si>
  <si>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</si>
  <si>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</si>
  <si>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</si>
  <si>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</si>
  <si>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</si>
  <si>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</si>
  <si>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</si>
  <si>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</si>
  <si>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</si>
  <si>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</si>
  <si>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</si>
  <si>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</si>
  <si>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</si>
  <si>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</si>
  <si>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</si>
  <si>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</si>
  <si>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</si>
  <si>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</si>
  <si>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</si>
  <si>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</si>
  <si>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</si>
  <si>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</si>
  <si>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</si>
  <si>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</si>
  <si>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</si>
  <si>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</si>
  <si>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</si>
  <si>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</si>
  <si>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</si>
  <si>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</si>
  <si>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</si>
  <si>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</si>
  <si>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</si>
  <si>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</si>
  <si>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</si>
  <si>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</si>
  <si>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</si>
  <si>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</si>
  <si>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</si>
  <si>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</si>
  <si>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</si>
  <si>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</si>
  <si>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</si>
  <si>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</si>
  <si>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</si>
  <si>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</si>
  <si>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</si>
  <si>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</si>
  <si>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</si>
  <si>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</si>
  <si>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</si>
  <si>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</si>
  <si>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</si>
  <si>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</si>
  <si>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</si>
  <si>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</si>
  <si>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</si>
  <si>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</si>
  <si>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</si>
  <si>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</si>
  <si>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</si>
  <si>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</si>
  <si>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</si>
  <si>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</si>
  <si>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</si>
  <si>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</si>
  <si>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</si>
  <si>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</si>
  <si>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</si>
  <si>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</si>
  <si>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</si>
  <si>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</si>
  <si>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</si>
  <si>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</si>
  <si>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</si>
  <si>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</si>
  <si>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</si>
  <si>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</si>
  <si>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</si>
  <si>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</si>
  <si>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</si>
  <si>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</si>
  <si>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</si>
  <si>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</si>
  <si>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</si>
  <si>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</si>
  <si>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</si>
  <si>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</si>
  <si>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</si>
  <si>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</si>
  <si>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</si>
  <si>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</si>
  <si>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</si>
  <si>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</si>
  <si>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</si>
  <si>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</si>
  <si>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</si>
  <si>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</si>
  <si>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</si>
  <si>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</si>
  <si>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</si>
  <si>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</si>
  <si>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</si>
  <si>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</si>
  <si>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</si>
  <si>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</si>
  <si>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</si>
  <si>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</si>
  <si>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</si>
  <si>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</si>
  <si>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</si>
  <si>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</si>
  <si>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</si>
  <si>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</si>
  <si>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</si>
  <si>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</si>
  <si>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</si>
  <si>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</si>
  <si>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</si>
  <si>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</si>
  <si>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</si>
  <si>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</si>
  <si>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</si>
  <si>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</si>
  <si>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</si>
  <si>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</si>
  <si>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</si>
  <si>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</si>
  <si>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</si>
  <si>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</si>
  <si>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</si>
  <si>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</si>
  <si>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</si>
  <si>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</si>
  <si>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</si>
  <si>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</si>
  <si>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</si>
  <si>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</si>
  <si>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</si>
  <si>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</si>
  <si>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</si>
  <si>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</si>
  <si>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</si>
  <si>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</si>
  <si>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</si>
  <si>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</si>
  <si>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</si>
  <si>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</si>
  <si>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</si>
  <si>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</si>
  <si>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</si>
  <si>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</si>
  <si>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</si>
  <si>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</si>
  <si>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</si>
  <si>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</si>
  <si>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</si>
  <si>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</si>
  <si>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</si>
  <si>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</si>
  <si>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</si>
  <si>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</si>
  <si>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</si>
  <si>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</si>
  <si>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</si>
  <si>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</si>
  <si>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</si>
  <si>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</si>
  <si>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</si>
  <si>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</si>
  <si>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</si>
  <si>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</si>
  <si>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</si>
  <si>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</si>
  <si>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</si>
  <si>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</si>
  <si>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</si>
  <si>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</si>
  <si>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</si>
  <si>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</si>
  <si>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</si>
  <si>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</si>
  <si>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</si>
  <si>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</si>
  <si>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</si>
  <si>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</si>
  <si>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</si>
  <si>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</si>
  <si>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</si>
  <si>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</si>
  <si>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</si>
  <si>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</si>
  <si>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</si>
  <si>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</si>
  <si>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</si>
  <si>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</si>
  <si>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</si>
  <si>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</si>
  <si>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</si>
  <si>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</si>
  <si>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</si>
  <si>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</si>
  <si>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</si>
  <si>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</si>
  <si>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</si>
  <si>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</si>
  <si>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</si>
  <si>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</si>
  <si>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</si>
  <si>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</si>
  <si>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</si>
  <si>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</si>
  <si>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</si>
  <si>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</si>
  <si>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</si>
  <si>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</si>
  <si>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</si>
  <si>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</si>
  <si>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</si>
  <si>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</si>
  <si>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</si>
  <si>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</si>
  <si>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</si>
  <si>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</si>
  <si>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</si>
  <si>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</si>
  <si>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</si>
  <si>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</si>
  <si>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</si>
  <si>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</si>
  <si>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</si>
  <si>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</si>
  <si>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</si>
  <si>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</si>
  <si>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</si>
  <si>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</si>
  <si>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</si>
  <si>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</si>
  <si>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</si>
  <si>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</si>
  <si>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</si>
  <si>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</si>
  <si>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</si>
  <si>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</si>
  <si>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</si>
  <si>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</si>
  <si>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</si>
  <si>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</si>
  <si>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</si>
  <si>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</si>
  <si>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</si>
  <si>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</si>
  <si>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</si>
  <si>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</si>
  <si>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</si>
  <si>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</si>
  <si>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</si>
  <si>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</si>
  <si>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</si>
  <si>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</si>
  <si>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</si>
  <si>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</si>
  <si>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</si>
  <si>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</si>
  <si>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</si>
  <si>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</si>
  <si>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</si>
  <si>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</si>
  <si>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</si>
  <si>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</si>
  <si>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</si>
  <si>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</si>
  <si>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</si>
  <si>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</si>
  <si>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</si>
  <si>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</si>
  <si>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</si>
  <si>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</si>
  <si>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</si>
  <si>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</si>
  <si>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</si>
  <si>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</si>
  <si>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</si>
  <si>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</si>
  <si>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</si>
  <si>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</si>
  <si>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</si>
  <si>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</si>
  <si>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</si>
  <si>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</si>
  <si>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</si>
  <si>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</si>
  <si>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</si>
  <si>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</si>
  <si>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</si>
  <si>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</si>
  <si>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</si>
  <si>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</si>
  <si>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</si>
  <si>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</si>
  <si>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</si>
  <si>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</si>
  <si>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</si>
  <si>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</si>
  <si>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</si>
  <si>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</si>
  <si>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</si>
  <si>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</si>
  <si>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</si>
  <si>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</si>
  <si>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</si>
  <si>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</si>
  <si>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</si>
  <si>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</si>
  <si>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</si>
  <si>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</si>
  <si>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</si>
  <si>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</si>
  <si>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</si>
  <si>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</si>
  <si>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</si>
  <si>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</si>
  <si>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</si>
  <si>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</si>
  <si>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</si>
  <si>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</si>
  <si>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</si>
  <si>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</si>
  <si>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</si>
  <si>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</si>
  <si>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</si>
  <si>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</si>
  <si>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</si>
  <si>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</si>
  <si>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</si>
  <si>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</si>
  <si>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</si>
  <si>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</si>
  <si>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</si>
  <si>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</si>
  <si>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</si>
  <si>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</si>
  <si>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</si>
  <si>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</si>
  <si>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</si>
  <si>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</si>
  <si>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</si>
  <si>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</si>
  <si>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</si>
  <si>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</si>
  <si>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</si>
  <si>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</si>
  <si>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</si>
  <si>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</si>
  <si>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</si>
  <si>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</si>
  <si>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</si>
  <si>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</si>
  <si>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</si>
  <si>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</si>
  <si>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</si>
  <si>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</si>
  <si>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</si>
  <si>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</si>
  <si>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</si>
  <si>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</si>
  <si>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</si>
  <si>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</si>
  <si>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</si>
  <si>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</si>
  <si>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</si>
  <si>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</si>
  <si>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</si>
  <si>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</si>
  <si>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</si>
  <si>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</si>
  <si>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</si>
  <si>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</si>
  <si>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</si>
  <si>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</si>
  <si>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</si>
  <si>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</si>
  <si>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</si>
  <si>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</si>
  <si>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</si>
  <si>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</si>
  <si>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</si>
  <si>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</si>
  <si>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</si>
  <si>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</si>
  <si>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</si>
  <si>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</si>
  <si>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</si>
  <si>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</si>
  <si>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</si>
  <si>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</si>
  <si>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</si>
  <si>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</si>
  <si>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</si>
  <si>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</si>
  <si>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</si>
  <si>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</si>
  <si>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</si>
  <si>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</si>
  <si>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</si>
  <si>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</si>
  <si>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</si>
  <si>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</si>
  <si>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</si>
  <si>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</si>
  <si>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</si>
  <si>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</si>
  <si>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</si>
  <si>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</si>
  <si>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</si>
  <si>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</si>
  <si>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</si>
  <si>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</si>
  <si>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</si>
  <si>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</si>
  <si>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</si>
  <si>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</si>
  <si>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</si>
  <si>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</si>
  <si>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</si>
  <si>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</si>
  <si>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</si>
  <si>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</si>
  <si>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</si>
  <si>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</si>
  <si>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</si>
  <si>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</si>
  <si>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</si>
  <si>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</si>
  <si>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</si>
  <si>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</si>
  <si>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</si>
  <si>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</si>
  <si>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</si>
  <si>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</si>
  <si>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</si>
  <si>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</si>
  <si>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</si>
  <si>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</si>
  <si>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</si>
  <si>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</si>
  <si>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</si>
  <si>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</si>
  <si>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</si>
  <si>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</si>
  <si>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</si>
  <si>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</si>
  <si>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</si>
  <si>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</si>
  <si>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</si>
  <si>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</si>
  <si>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</si>
  <si>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</si>
  <si>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</si>
  <si>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</si>
  <si>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</si>
  <si>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</si>
  <si>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</si>
  <si>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</si>
  <si>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</si>
  <si>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</si>
  <si>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</si>
  <si>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</si>
  <si>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</si>
  <si>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</si>
  <si>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</si>
  <si>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</si>
  <si>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</si>
  <si>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</si>
  <si>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</si>
  <si>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</si>
  <si>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</si>
  <si>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</si>
  <si>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</si>
  <si>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</si>
  <si>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</si>
  <si>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</si>
  <si>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</si>
  <si>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</si>
  <si>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</si>
  <si>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</si>
  <si>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</si>
  <si>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</si>
  <si>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</si>
  <si>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</si>
  <si>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</si>
  <si>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</si>
  <si>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</si>
  <si>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</si>
  <si>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</si>
  <si>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</si>
  <si>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</si>
  <si>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</si>
  <si>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</si>
  <si>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</si>
  <si>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</si>
  <si>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</si>
  <si>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</si>
  <si>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</si>
  <si>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</si>
  <si>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</si>
  <si>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</si>
  <si>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</si>
  <si>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</si>
  <si>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</si>
  <si>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</si>
  <si>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</si>
  <si>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</si>
  <si>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</si>
  <si>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</si>
  <si>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</si>
  <si>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</si>
  <si>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</si>
  <si>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</si>
  <si>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</si>
  <si>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</si>
  <si>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</si>
  <si>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</si>
  <si>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</si>
  <si>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</si>
  <si>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</si>
  <si>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</si>
  <si>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</si>
  <si>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</si>
  <si>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</si>
  <si>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</si>
  <si>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</si>
  <si>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</si>
  <si>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</si>
  <si>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</si>
  <si>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</si>
  <si>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</si>
  <si>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</si>
  <si>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</si>
  <si>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</si>
  <si>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</si>
  <si>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</si>
  <si>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</si>
  <si>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</si>
  <si>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</si>
  <si>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</si>
  <si>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</si>
  <si>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</si>
  <si>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</si>
  <si>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</si>
  <si>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</si>
  <si>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</si>
  <si>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</si>
  <si>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</si>
  <si>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</si>
  <si>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</si>
  <si>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</si>
  <si>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</si>
  <si>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</si>
  <si>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</si>
  <si>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</si>
  <si>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</si>
  <si>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</si>
  <si>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</si>
  <si>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</si>
  <si>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</si>
  <si>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</si>
  <si>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</si>
  <si>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</si>
  <si>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</si>
  <si>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</si>
  <si>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</si>
  <si>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</si>
  <si>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</si>
  <si>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</si>
  <si>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</si>
  <si>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</si>
  <si>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</si>
  <si>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</si>
  <si>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</si>
  <si>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</si>
  <si>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</si>
  <si>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</si>
  <si>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</si>
  <si>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</si>
  <si>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</si>
  <si>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</si>
  <si>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</si>
  <si>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</si>
  <si>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</si>
  <si>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</si>
  <si>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</si>
  <si>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</si>
  <si>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</si>
  <si>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</si>
  <si>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</si>
  <si>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</si>
  <si>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</si>
  <si>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</si>
  <si>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</si>
  <si>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</si>
  <si>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</si>
  <si>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</si>
  <si>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</si>
  <si>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</si>
  <si>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</si>
  <si>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</si>
  <si>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</si>
  <si>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</si>
  <si>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</si>
  <si>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</si>
  <si>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</si>
  <si>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</si>
  <si>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</si>
  <si>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</si>
  <si>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</si>
  <si>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</si>
  <si>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</si>
  <si>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</si>
  <si>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</si>
  <si>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</si>
  <si>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</si>
  <si>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</si>
  <si>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</si>
  <si>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</si>
  <si>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</si>
  <si>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</si>
  <si>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</si>
  <si>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</si>
  <si>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</si>
  <si>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</si>
  <si>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</si>
  <si>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</si>
  <si>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</si>
  <si>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</si>
  <si>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</si>
  <si>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</si>
  <si>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</si>
  <si>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</si>
  <si>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</si>
  <si>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</si>
  <si>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</si>
  <si>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</si>
  <si>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</si>
  <si>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</si>
  <si>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</si>
  <si>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</si>
  <si>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</si>
  <si>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</si>
  <si>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</si>
  <si>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</si>
  <si>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</si>
  <si>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</si>
  <si>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</si>
  <si>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</si>
  <si>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</si>
  <si>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</si>
  <si>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</si>
  <si>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</si>
  <si>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</si>
  <si>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</si>
  <si>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</si>
  <si>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</si>
  <si>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</si>
  <si>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</si>
  <si>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</si>
  <si>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</si>
  <si>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</si>
  <si>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</si>
  <si>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GAREŠNICA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</si>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</sst>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11212770.17</v>
      </c>
      <c r="D2" s="7">
        <f>'PR-RAS'!E6</f>
        <v>13694587.370000001</v>
      </c>
      <c r="E2" s="7">
        <v>0</v>
      </c>
      <c r="F2" s="7">
        <v>0</v>
      </c>
      <c r="G2" s="8">
        <f t="shared" ref="G2:G274" si="0">(B2/1000)*(C2*1+D2*2)</f>
        <v>38601.944910000006</v>
      </c>
      <c r="H2" s="8">
        <f t="shared" ref="H2:H274" si="1">ABS(C2-ROUND(C2,0))+ABS(D2-ROUND(D2,0))</f>
        <v>0.54000000096857548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2680252.8000000003</v>
      </c>
      <c r="D3" s="2">
        <f>'PR-RAS'!E7</f>
        <v>3055018.42</v>
      </c>
      <c r="E3" s="2">
        <v>0</v>
      </c>
      <c r="F3" s="2">
        <v>0</v>
      </c>
      <c r="G3" s="3">
        <f t="shared" si="0"/>
        <v>17580.579280000002</v>
      </c>
      <c r="H3" s="3">
        <f t="shared" si="1"/>
        <v>0.61999999964609742</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2543404.9400000004</v>
      </c>
      <c r="D4" s="2">
        <f>'PR-RAS'!E8</f>
        <v>2949753.13</v>
      </c>
      <c r="E4" s="2">
        <v>0</v>
      </c>
      <c r="F4" s="2">
        <v>0</v>
      </c>
      <c r="G4" s="3">
        <f t="shared" si="0"/>
        <v>25328.7336</v>
      </c>
      <c r="H4" s="3">
        <f t="shared" si="1"/>
        <v>0.18999999947845936</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2327480.71</v>
      </c>
      <c r="D5" s="2">
        <f>'PR-RAS'!E9</f>
        <v>2823126.46</v>
      </c>
      <c r="E5" s="2">
        <v>0</v>
      </c>
      <c r="F5" s="2">
        <v>0</v>
      </c>
      <c r="G5" s="3">
        <f t="shared" si="0"/>
        <v>31894.934519999999</v>
      </c>
      <c r="H5" s="3">
        <f t="shared" si="1"/>
        <v>0.75</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283987.59999999998</v>
      </c>
      <c r="D6" s="2">
        <f>'PR-RAS'!E10</f>
        <v>275700.57</v>
      </c>
      <c r="E6" s="2">
        <v>0</v>
      </c>
      <c r="F6" s="2">
        <v>0</v>
      </c>
      <c r="G6" s="3">
        <f t="shared" si="0"/>
        <v>4176.9436999999998</v>
      </c>
      <c r="H6" s="3">
        <f t="shared" si="1"/>
        <v>0.83000000001629815</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113552.89</v>
      </c>
      <c r="D7" s="2">
        <f>'PR-RAS'!E11</f>
        <v>111589.47</v>
      </c>
      <c r="E7" s="2">
        <v>0</v>
      </c>
      <c r="F7" s="2">
        <v>0</v>
      </c>
      <c r="G7" s="3">
        <f t="shared" si="0"/>
        <v>2020.3909800000001</v>
      </c>
      <c r="H7" s="3">
        <f t="shared" si="1"/>
        <v>0.58000000000174623</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99810.14</v>
      </c>
      <c r="D8" s="2">
        <f>'PR-RAS'!E12</f>
        <v>107458.95</v>
      </c>
      <c r="E8" s="2">
        <v>0</v>
      </c>
      <c r="F8" s="2">
        <v>0</v>
      </c>
      <c r="G8" s="3">
        <f t="shared" si="0"/>
        <v>2203.0962799999998</v>
      </c>
      <c r="H8" s="3">
        <f t="shared" si="1"/>
        <v>0.19000000000232831</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130926.23</v>
      </c>
      <c r="D9" s="2">
        <f>'PR-RAS'!E13</f>
        <v>161285.10999999999</v>
      </c>
      <c r="E9" s="2">
        <v>0</v>
      </c>
      <c r="F9" s="2">
        <v>0</v>
      </c>
      <c r="G9" s="3">
        <f t="shared" si="0"/>
        <v>3627.9715999999999</v>
      </c>
      <c r="H9" s="3">
        <f t="shared" si="1"/>
        <v>0.33999999998195563</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8700.89</v>
      </c>
      <c r="D10" s="2">
        <f>'PR-RAS'!E14</f>
        <v>25.59</v>
      </c>
      <c r="E10" s="2">
        <v>0</v>
      </c>
      <c r="F10" s="2">
        <v>0</v>
      </c>
      <c r="G10" s="3">
        <f t="shared" si="0"/>
        <v>78.768629999999987</v>
      </c>
      <c r="H10" s="3">
        <f t="shared" si="1"/>
        <v>0.52000000000058222</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421053.52</v>
      </c>
      <c r="D11" s="2">
        <f>'PR-RAS'!E15</f>
        <v>529433.02</v>
      </c>
      <c r="E11" s="2">
        <v>0</v>
      </c>
      <c r="F11" s="2">
        <v>0</v>
      </c>
      <c r="G11" s="3">
        <f t="shared" si="0"/>
        <v>14799.195600000001</v>
      </c>
      <c r="H11" s="3">
        <f t="shared" si="1"/>
        <v>0.5</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122934.56</v>
      </c>
      <c r="D19" s="2">
        <f>'PR-RAS'!E23</f>
        <v>103388.5</v>
      </c>
      <c r="E19" s="2">
        <v>0</v>
      </c>
      <c r="F19" s="2">
        <v>0</v>
      </c>
      <c r="G19" s="3">
        <f t="shared" si="0"/>
        <v>5934.8080799999998</v>
      </c>
      <c r="H19" s="3">
        <f t="shared" si="1"/>
        <v>0.94000000000232831</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375.78</v>
      </c>
      <c r="D20" s="2">
        <f>'PR-RAS'!E24</f>
        <v>7856.5</v>
      </c>
      <c r="E20" s="2">
        <v>0</v>
      </c>
      <c r="F20" s="2">
        <v>0</v>
      </c>
      <c r="G20" s="3">
        <f t="shared" si="0"/>
        <v>305.68682000000001</v>
      </c>
      <c r="H20" s="3">
        <f t="shared" si="1"/>
        <v>0.72000000000002728</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122558.78</v>
      </c>
      <c r="D23" s="2">
        <f>'PR-RAS'!E27</f>
        <v>95532</v>
      </c>
      <c r="E23" s="2">
        <v>0</v>
      </c>
      <c r="F23" s="2">
        <v>0</v>
      </c>
      <c r="G23" s="3">
        <f t="shared" si="0"/>
        <v>6899.7011600000005</v>
      </c>
      <c r="H23" s="3">
        <f t="shared" si="1"/>
        <v>0.22000000000116415</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13913.3</v>
      </c>
      <c r="D25" s="2">
        <f>'PR-RAS'!E29</f>
        <v>1876.79</v>
      </c>
      <c r="E25" s="2">
        <v>0</v>
      </c>
      <c r="F25" s="2">
        <v>0</v>
      </c>
      <c r="G25" s="3">
        <f t="shared" si="0"/>
        <v>424.00511999999992</v>
      </c>
      <c r="H25" s="3">
        <f t="shared" si="1"/>
        <v>0.50999999999930878</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13913.3</v>
      </c>
      <c r="D27" s="2">
        <f>'PR-RAS'!E31</f>
        <v>1722.85</v>
      </c>
      <c r="E27" s="2">
        <v>0</v>
      </c>
      <c r="F27" s="2">
        <v>0</v>
      </c>
      <c r="G27" s="3">
        <f t="shared" si="0"/>
        <v>451.334</v>
      </c>
      <c r="H27" s="3">
        <f t="shared" si="1"/>
        <v>0.44999999999936335</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153.94</v>
      </c>
      <c r="E29" s="2">
        <v>0</v>
      </c>
      <c r="F29" s="2">
        <v>0</v>
      </c>
      <c r="G29" s="3">
        <f t="shared" si="0"/>
        <v>8.6206399999999999</v>
      </c>
      <c r="H29" s="3">
        <f t="shared" si="1"/>
        <v>6.0000000000002274E-2</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7244905.0899999999</v>
      </c>
      <c r="D45" s="2">
        <f>'PR-RAS'!E49</f>
        <v>9338395.3300000001</v>
      </c>
      <c r="E45" s="2">
        <v>0</v>
      </c>
      <c r="F45" s="2">
        <v>0</v>
      </c>
      <c r="G45" s="3">
        <f t="shared" si="0"/>
        <v>1140554.6129999999</v>
      </c>
      <c r="H45" s="3">
        <f t="shared" si="1"/>
        <v>0.41999999992549419</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2484439.7000000002</v>
      </c>
      <c r="D54" s="2">
        <f>'PR-RAS'!E58</f>
        <v>877910.87</v>
      </c>
      <c r="E54" s="2">
        <v>0</v>
      </c>
      <c r="F54" s="2">
        <v>0</v>
      </c>
      <c r="G54" s="3">
        <f t="shared" si="0"/>
        <v>224733.85632000002</v>
      </c>
      <c r="H54" s="3">
        <f t="shared" si="1"/>
        <v>0.4299999998183921</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2273791.9700000002</v>
      </c>
      <c r="D55" s="2">
        <f>'PR-RAS'!E59</f>
        <v>695666.24</v>
      </c>
      <c r="E55" s="2">
        <v>0</v>
      </c>
      <c r="F55" s="2">
        <v>0</v>
      </c>
      <c r="G55" s="3">
        <f t="shared" si="0"/>
        <v>197916.72030000002</v>
      </c>
      <c r="H55" s="3">
        <f t="shared" si="1"/>
        <v>0.26999999978579581</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210647.73</v>
      </c>
      <c r="D56" s="2">
        <f>'PR-RAS'!E60</f>
        <v>182244.63</v>
      </c>
      <c r="E56" s="2">
        <v>0</v>
      </c>
      <c r="F56" s="2">
        <v>0</v>
      </c>
      <c r="G56" s="3">
        <f t="shared" si="0"/>
        <v>31632.534449999999</v>
      </c>
      <c r="H56" s="3">
        <f t="shared" si="1"/>
        <v>0.63999999998486601</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350463.85</v>
      </c>
      <c r="D57" s="2">
        <f>'PR-RAS'!E61</f>
        <v>1268302.0900000001</v>
      </c>
      <c r="E57" s="2">
        <v>0</v>
      </c>
      <c r="F57" s="2">
        <v>0</v>
      </c>
      <c r="G57" s="3">
        <f t="shared" si="0"/>
        <v>161675.80968000001</v>
      </c>
      <c r="H57" s="3">
        <f t="shared" si="1"/>
        <v>0.2400000001071021</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73061.350000000006</v>
      </c>
      <c r="D58" s="2">
        <f>'PR-RAS'!E62</f>
        <v>33684.730000000003</v>
      </c>
      <c r="E58" s="2">
        <v>0</v>
      </c>
      <c r="F58" s="2">
        <v>0</v>
      </c>
      <c r="G58" s="3">
        <f t="shared" si="0"/>
        <v>8004.5561699999998</v>
      </c>
      <c r="H58" s="3">
        <f t="shared" si="1"/>
        <v>0.62000000000261934</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277402.5</v>
      </c>
      <c r="D59" s="2">
        <f>'PR-RAS'!E63</f>
        <v>1234617.3600000001</v>
      </c>
      <c r="E59" s="2">
        <v>0</v>
      </c>
      <c r="F59" s="2">
        <v>0</v>
      </c>
      <c r="G59" s="3">
        <f t="shared" si="0"/>
        <v>159304.95876000001</v>
      </c>
      <c r="H59" s="3">
        <f t="shared" si="1"/>
        <v>0.86000000010244548</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568527.81999999995</v>
      </c>
      <c r="D60" s="2">
        <f>'PR-RAS'!E64</f>
        <v>2304319.7999999998</v>
      </c>
      <c r="E60" s="2">
        <v>0</v>
      </c>
      <c r="F60" s="2">
        <v>0</v>
      </c>
      <c r="G60" s="3">
        <f t="shared" si="0"/>
        <v>305452.87777999998</v>
      </c>
      <c r="H60" s="3">
        <f t="shared" si="1"/>
        <v>0.38000000023748726</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568527.81999999995</v>
      </c>
      <c r="D61" s="2">
        <f>'PR-RAS'!E65</f>
        <v>623918.46</v>
      </c>
      <c r="E61" s="2">
        <v>0</v>
      </c>
      <c r="F61" s="2">
        <v>0</v>
      </c>
      <c r="G61" s="3">
        <f t="shared" si="0"/>
        <v>108981.88439999998</v>
      </c>
      <c r="H61" s="3">
        <f t="shared" si="1"/>
        <v>0.64000000001396984</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1680401.34</v>
      </c>
      <c r="E63" s="2">
        <v>0</v>
      </c>
      <c r="F63" s="2">
        <v>0</v>
      </c>
      <c r="G63" s="3">
        <f>(B63/1000)*(C63*1+D63*2)</f>
        <v>208369.76616</v>
      </c>
      <c r="H63" s="3">
        <f>ABS(C63-ROUND(C63,0))+ABS(D63-ROUND(D63,0))</f>
        <v>0.34000000008381903</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3415862.74</v>
      </c>
      <c r="D64" s="2">
        <f>'PR-RAS'!E68</f>
        <v>3784519.63</v>
      </c>
      <c r="E64" s="2">
        <v>0</v>
      </c>
      <c r="F64" s="2">
        <v>0</v>
      </c>
      <c r="G64" s="3">
        <f t="shared" si="0"/>
        <v>692048.826</v>
      </c>
      <c r="H64" s="3">
        <f t="shared" si="1"/>
        <v>0.62999999988824129</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3378750.89</v>
      </c>
      <c r="D65" s="2">
        <f>'PR-RAS'!E69</f>
        <v>3738836.71</v>
      </c>
      <c r="E65" s="2">
        <v>0</v>
      </c>
      <c r="F65" s="2">
        <v>0</v>
      </c>
      <c r="G65" s="3">
        <f t="shared" si="0"/>
        <v>694811.15584000002</v>
      </c>
      <c r="H65" s="3">
        <f t="shared" si="1"/>
        <v>0.39999999990686774</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37111.85</v>
      </c>
      <c r="D66" s="2">
        <f>'PR-RAS'!E70</f>
        <v>45682.92</v>
      </c>
      <c r="E66" s="2">
        <v>0</v>
      </c>
      <c r="F66" s="2">
        <v>0</v>
      </c>
      <c r="G66" s="3">
        <f t="shared" si="0"/>
        <v>8351.0498500000012</v>
      </c>
      <c r="H66" s="3">
        <f t="shared" si="1"/>
        <v>0.23000000000320142</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425610.98</v>
      </c>
      <c r="D70" s="2">
        <f>'PR-RAS'!E74</f>
        <v>1103342.94</v>
      </c>
      <c r="E70" s="2">
        <v>0</v>
      </c>
      <c r="F70" s="2">
        <v>0</v>
      </c>
      <c r="G70" s="3">
        <f t="shared" si="0"/>
        <v>181628.48334000001</v>
      </c>
      <c r="H70" s="3">
        <f t="shared" si="1"/>
        <v>8.0000000074505806E-2</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425610.98</v>
      </c>
      <c r="D71" s="2">
        <f>'PR-RAS'!E75</f>
        <v>561732.30000000005</v>
      </c>
      <c r="E71" s="2">
        <v>0</v>
      </c>
      <c r="F71" s="2">
        <v>0</v>
      </c>
      <c r="G71" s="3">
        <f t="shared" si="0"/>
        <v>108435.29060000002</v>
      </c>
      <c r="H71" s="3">
        <f t="shared" si="1"/>
        <v>0.32000000006519258</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541610.64</v>
      </c>
      <c r="E72" s="2">
        <v>0</v>
      </c>
      <c r="F72" s="2">
        <v>0</v>
      </c>
      <c r="G72" s="3">
        <f t="shared" si="0"/>
        <v>76908.710879999999</v>
      </c>
      <c r="H72" s="3">
        <f t="shared" si="1"/>
        <v>0.35999999998603016</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246006.39999999997</v>
      </c>
      <c r="D78" s="2">
        <f>'PR-RAS'!E82</f>
        <v>248277.15</v>
      </c>
      <c r="E78" s="2">
        <v>0</v>
      </c>
      <c r="F78" s="2">
        <v>0</v>
      </c>
      <c r="G78" s="3">
        <f t="shared" si="0"/>
        <v>57177.173899999994</v>
      </c>
      <c r="H78" s="3">
        <f t="shared" si="1"/>
        <v>0.54999999995925464</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9265.64</v>
      </c>
      <c r="D79" s="2">
        <f>'PR-RAS'!E83</f>
        <v>3848.87</v>
      </c>
      <c r="E79" s="2">
        <v>0</v>
      </c>
      <c r="F79" s="2">
        <v>0</v>
      </c>
      <c r="G79" s="3">
        <f t="shared" si="0"/>
        <v>1323.1436399999998</v>
      </c>
      <c r="H79" s="3">
        <f t="shared" si="1"/>
        <v>0.49000000000069122</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13.58</v>
      </c>
      <c r="D81" s="2">
        <f>'PR-RAS'!E85</f>
        <v>7.06</v>
      </c>
      <c r="E81" s="2">
        <v>0</v>
      </c>
      <c r="F81" s="2">
        <v>0</v>
      </c>
      <c r="G81" s="3">
        <f t="shared" si="0"/>
        <v>2.2160000000000002</v>
      </c>
      <c r="H81" s="3">
        <f t="shared" si="1"/>
        <v>0.47999999999999954</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9252.06</v>
      </c>
      <c r="D82" s="2">
        <f>'PR-RAS'!E86</f>
        <v>3841.81</v>
      </c>
      <c r="E82" s="2">
        <v>0</v>
      </c>
      <c r="F82" s="2">
        <v>0</v>
      </c>
      <c r="G82" s="3">
        <f t="shared" si="0"/>
        <v>1371.79008</v>
      </c>
      <c r="H82" s="3">
        <f t="shared" si="1"/>
        <v>0.24999999999954525</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236740.75999999998</v>
      </c>
      <c r="D87" s="2">
        <f>'PR-RAS'!E91</f>
        <v>244428.28</v>
      </c>
      <c r="E87" s="2">
        <v>0</v>
      </c>
      <c r="F87" s="2">
        <v>0</v>
      </c>
      <c r="G87" s="3">
        <f t="shared" si="0"/>
        <v>62401.369519999993</v>
      </c>
      <c r="H87" s="3">
        <f t="shared" si="1"/>
        <v>0.52000000001862645</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8683.4</v>
      </c>
      <c r="D88" s="2">
        <f>'PR-RAS'!E92</f>
        <v>8683.4</v>
      </c>
      <c r="E88" s="2">
        <v>0</v>
      </c>
      <c r="F88" s="2">
        <v>0</v>
      </c>
      <c r="G88" s="3">
        <f t="shared" si="0"/>
        <v>2266.3673999999996</v>
      </c>
      <c r="H88" s="3">
        <f t="shared" si="1"/>
        <v>0.7999999999992724</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198513.62</v>
      </c>
      <c r="D89" s="2">
        <f>'PR-RAS'!E93</f>
        <v>207245.78</v>
      </c>
      <c r="E89" s="2">
        <v>0</v>
      </c>
      <c r="F89" s="2">
        <v>0</v>
      </c>
      <c r="G89" s="3">
        <f t="shared" si="0"/>
        <v>53944.455839999988</v>
      </c>
      <c r="H89" s="3">
        <f t="shared" si="1"/>
        <v>0.60000000000582077</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29543.74</v>
      </c>
      <c r="D90" s="2">
        <f>'PR-RAS'!E94</f>
        <v>28499.1</v>
      </c>
      <c r="E90" s="2">
        <v>0</v>
      </c>
      <c r="F90" s="2">
        <v>0</v>
      </c>
      <c r="G90" s="3">
        <f t="shared" si="0"/>
        <v>7702.2326599999997</v>
      </c>
      <c r="H90" s="3">
        <f t="shared" si="1"/>
        <v>0.3599999999969441</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802606.5</v>
      </c>
      <c r="D102" s="2">
        <f>'PR-RAS'!E106</f>
        <v>883939.97999999986</v>
      </c>
      <c r="E102" s="2">
        <v>0</v>
      </c>
      <c r="F102" s="2">
        <v>0</v>
      </c>
      <c r="G102" s="3">
        <f t="shared" si="0"/>
        <v>259619.13246000002</v>
      </c>
      <c r="H102" s="3">
        <f t="shared" si="1"/>
        <v>0.52000000013504177</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2029.12</v>
      </c>
      <c r="D103" s="2">
        <f>'PR-RAS'!E107</f>
        <v>2791.7</v>
      </c>
      <c r="E103" s="2">
        <v>0</v>
      </c>
      <c r="F103" s="2">
        <v>0</v>
      </c>
      <c r="G103" s="3">
        <f t="shared" si="0"/>
        <v>776.47703999999987</v>
      </c>
      <c r="H103" s="3">
        <f t="shared" si="1"/>
        <v>0.42000000000007276</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501</v>
      </c>
      <c r="D105" s="2">
        <f>'PR-RAS'!E109</f>
        <v>870.12</v>
      </c>
      <c r="E105" s="2">
        <v>0</v>
      </c>
      <c r="F105" s="2">
        <v>0</v>
      </c>
      <c r="G105" s="3">
        <f t="shared" si="0"/>
        <v>233.08895999999996</v>
      </c>
      <c r="H105" s="3">
        <f t="shared" si="1"/>
        <v>0.12000000000000455</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1528.12</v>
      </c>
      <c r="D107" s="2">
        <f>'PR-RAS'!E111</f>
        <v>1921.58</v>
      </c>
      <c r="E107" s="2">
        <v>0</v>
      </c>
      <c r="F107" s="2">
        <v>0</v>
      </c>
      <c r="G107" s="3">
        <f t="shared" si="0"/>
        <v>569.35568000000001</v>
      </c>
      <c r="H107" s="3">
        <f t="shared" si="1"/>
        <v>0.53999999999996362</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558262.56000000006</v>
      </c>
      <c r="D108" s="2">
        <f>'PR-RAS'!E112</f>
        <v>646885.43999999994</v>
      </c>
      <c r="E108" s="2">
        <v>0</v>
      </c>
      <c r="F108" s="2">
        <v>0</v>
      </c>
      <c r="G108" s="3">
        <f t="shared" si="0"/>
        <v>198167.57807999998</v>
      </c>
      <c r="H108" s="3">
        <f t="shared" si="1"/>
        <v>0.87999999988824129</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347.9</v>
      </c>
      <c r="D110" s="2">
        <f>'PR-RAS'!E114</f>
        <v>9.64</v>
      </c>
      <c r="E110" s="2">
        <v>0</v>
      </c>
      <c r="F110" s="2">
        <v>0</v>
      </c>
      <c r="G110" s="3">
        <f t="shared" si="0"/>
        <v>40.022619999999996</v>
      </c>
      <c r="H110" s="3">
        <f t="shared" si="1"/>
        <v>0.46000000000002217</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264839.5</v>
      </c>
      <c r="D111" s="2">
        <f>'PR-RAS'!E115</f>
        <v>299858.57</v>
      </c>
      <c r="E111" s="2">
        <v>0</v>
      </c>
      <c r="F111" s="2">
        <v>0</v>
      </c>
      <c r="G111" s="3">
        <f t="shared" si="0"/>
        <v>95101.2304</v>
      </c>
      <c r="H111" s="3">
        <f t="shared" si="1"/>
        <v>0.92999999999301508</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293075.15999999997</v>
      </c>
      <c r="D113" s="2">
        <f>'PR-RAS'!E117</f>
        <v>347017.23</v>
      </c>
      <c r="E113" s="2">
        <v>0</v>
      </c>
      <c r="F113" s="2">
        <v>0</v>
      </c>
      <c r="G113" s="3">
        <f t="shared" si="0"/>
        <v>110556.27743999999</v>
      </c>
      <c r="H113" s="3">
        <f t="shared" si="1"/>
        <v>0.38999999995576218</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242314.82</v>
      </c>
      <c r="D116" s="2">
        <f>'PR-RAS'!E120</f>
        <v>234262.84</v>
      </c>
      <c r="E116" s="2">
        <v>0</v>
      </c>
      <c r="F116" s="2">
        <v>0</v>
      </c>
      <c r="G116" s="3">
        <f t="shared" si="0"/>
        <v>81746.657500000001</v>
      </c>
      <c r="H116" s="3">
        <f t="shared" si="1"/>
        <v>0.33999999999650754</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5473.81</v>
      </c>
      <c r="D117" s="2">
        <f>'PR-RAS'!E121</f>
        <v>9750.94</v>
      </c>
      <c r="E117" s="2">
        <v>0</v>
      </c>
      <c r="F117" s="2">
        <v>0</v>
      </c>
      <c r="G117" s="3">
        <f t="shared" si="0"/>
        <v>2897.1800400000002</v>
      </c>
      <c r="H117" s="3">
        <f t="shared" si="1"/>
        <v>0.24999999999909051</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236841.01</v>
      </c>
      <c r="D118" s="2">
        <f>'PR-RAS'!E122</f>
        <v>224511.9</v>
      </c>
      <c r="E118" s="2">
        <v>0</v>
      </c>
      <c r="F118" s="2">
        <v>0</v>
      </c>
      <c r="G118" s="3">
        <f t="shared" si="0"/>
        <v>80246.182770000014</v>
      </c>
      <c r="H118" s="3">
        <f t="shared" si="1"/>
        <v>0.11000000001513399</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190762.77999999997</v>
      </c>
      <c r="D121" s="2">
        <f>'PR-RAS'!E125</f>
        <v>155419.54999999999</v>
      </c>
      <c r="E121" s="2">
        <v>0</v>
      </c>
      <c r="F121" s="2">
        <v>0</v>
      </c>
      <c r="G121" s="3">
        <f t="shared" si="0"/>
        <v>60192.225599999991</v>
      </c>
      <c r="H121" s="3">
        <f t="shared" si="1"/>
        <v>0.67000000004190952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68122.23</v>
      </c>
      <c r="D122" s="2">
        <f>'PR-RAS'!E126</f>
        <v>88704.46</v>
      </c>
      <c r="E122" s="2">
        <v>0</v>
      </c>
      <c r="F122" s="2">
        <v>0</v>
      </c>
      <c r="G122" s="3">
        <f t="shared" si="0"/>
        <v>29709.269150000004</v>
      </c>
      <c r="H122" s="3">
        <f t="shared" si="1"/>
        <v>0.69000000000232831</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563.97</v>
      </c>
      <c r="D123" s="2">
        <f>'PR-RAS'!E127</f>
        <v>3719.36</v>
      </c>
      <c r="E123" s="2">
        <v>0</v>
      </c>
      <c r="F123" s="2">
        <v>0</v>
      </c>
      <c r="G123" s="3">
        <f t="shared" si="0"/>
        <v>976.32818000000009</v>
      </c>
      <c r="H123" s="3">
        <f t="shared" si="1"/>
        <v>0.39000000000010004</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67558.259999999995</v>
      </c>
      <c r="D124" s="2">
        <f>'PR-RAS'!E128</f>
        <v>84985.1</v>
      </c>
      <c r="E124" s="2">
        <v>0</v>
      </c>
      <c r="F124" s="2">
        <v>0</v>
      </c>
      <c r="G124" s="3">
        <f t="shared" si="0"/>
        <v>29216.000580000004</v>
      </c>
      <c r="H124" s="3">
        <f t="shared" si="1"/>
        <v>0.36000000000058208</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122640.54999999999</v>
      </c>
      <c r="D125" s="2">
        <f>'PR-RAS'!E129</f>
        <v>66715.09</v>
      </c>
      <c r="E125" s="2">
        <v>0</v>
      </c>
      <c r="F125" s="2">
        <v>0</v>
      </c>
      <c r="G125" s="3">
        <f t="shared" si="0"/>
        <v>31752.770519999998</v>
      </c>
      <c r="H125" s="3">
        <f t="shared" si="1"/>
        <v>0.54000000000814907</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3560.37</v>
      </c>
      <c r="D126" s="2">
        <f>'PR-RAS'!E130</f>
        <v>13795.53</v>
      </c>
      <c r="E126" s="2">
        <v>0</v>
      </c>
      <c r="F126" s="2">
        <v>0</v>
      </c>
      <c r="G126" s="3">
        <f t="shared" si="0"/>
        <v>3893.92875</v>
      </c>
      <c r="H126" s="3">
        <f t="shared" si="1"/>
        <v>0.83999999999923602</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119080.18</v>
      </c>
      <c r="D127" s="2">
        <f>'PR-RAS'!E131</f>
        <v>52919.56</v>
      </c>
      <c r="E127" s="2">
        <v>0</v>
      </c>
      <c r="F127" s="2">
        <v>0</v>
      </c>
      <c r="G127" s="3">
        <f t="shared" si="0"/>
        <v>28339.8318</v>
      </c>
      <c r="H127" s="3">
        <f t="shared" si="1"/>
        <v>0.61999999999534339</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48236.6</v>
      </c>
      <c r="D136" s="2">
        <f>'PR-RAS'!E140</f>
        <v>13536.94</v>
      </c>
      <c r="E136" s="2">
        <v>0</v>
      </c>
      <c r="F136" s="2">
        <v>0</v>
      </c>
      <c r="G136" s="3">
        <f t="shared" si="0"/>
        <v>10166.9148</v>
      </c>
      <c r="H136" s="3">
        <f t="shared" si="1"/>
        <v>0.46000000000094587</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48236.6</v>
      </c>
      <c r="D147" s="2">
        <f>'PR-RAS'!E151</f>
        <v>13536.94</v>
      </c>
      <c r="E147" s="2">
        <v>0</v>
      </c>
      <c r="F147" s="2">
        <v>0</v>
      </c>
      <c r="G147" s="3">
        <f t="shared" si="0"/>
        <v>10995.330079999998</v>
      </c>
      <c r="H147" s="3">
        <f t="shared" si="1"/>
        <v>0.46000000000094587</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10051046.32</v>
      </c>
      <c r="D148" s="2">
        <f>'PR-RAS'!E152</f>
        <v>11523622.890000002</v>
      </c>
      <c r="E148" s="2">
        <v>0</v>
      </c>
      <c r="F148" s="2">
        <v>0</v>
      </c>
      <c r="G148" s="3">
        <f t="shared" si="0"/>
        <v>4865448.9387000008</v>
      </c>
      <c r="H148" s="3">
        <f t="shared" si="1"/>
        <v>0.42999999783933163</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6180224.6200000001</v>
      </c>
      <c r="D149" s="2">
        <f>'PR-RAS'!E153</f>
        <v>7533436.0700000003</v>
      </c>
      <c r="E149" s="2">
        <v>0</v>
      </c>
      <c r="F149" s="2">
        <v>0</v>
      </c>
      <c r="G149" s="3">
        <f t="shared" si="0"/>
        <v>3144570.3204800002</v>
      </c>
      <c r="H149" s="3">
        <f t="shared" si="1"/>
        <v>0.45000000018626451</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5022857.08</v>
      </c>
      <c r="D150" s="2">
        <f>'PR-RAS'!E154</f>
        <v>6187090.5300000003</v>
      </c>
      <c r="E150" s="2">
        <v>0</v>
      </c>
      <c r="F150" s="2">
        <v>0</v>
      </c>
      <c r="G150" s="3">
        <f t="shared" si="0"/>
        <v>2592158.6828600001</v>
      </c>
      <c r="H150" s="3">
        <f t="shared" si="1"/>
        <v>0.54999999981373549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5022437.97</v>
      </c>
      <c r="D151" s="2">
        <f>'PR-RAS'!E155</f>
        <v>6186633.3300000001</v>
      </c>
      <c r="E151" s="2">
        <v>0</v>
      </c>
      <c r="F151" s="2">
        <v>0</v>
      </c>
      <c r="G151" s="3">
        <f t="shared" si="0"/>
        <v>2609355.6944999998</v>
      </c>
      <c r="H151" s="3">
        <f t="shared" si="1"/>
        <v>0.36000000033527613</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419.11</v>
      </c>
      <c r="D152" s="2">
        <f>'PR-RAS'!E156</f>
        <v>457.2</v>
      </c>
      <c r="E152" s="2">
        <v>0</v>
      </c>
      <c r="F152" s="2">
        <v>0</v>
      </c>
      <c r="G152" s="3">
        <f t="shared" si="0"/>
        <v>201.36000999999999</v>
      </c>
      <c r="H152" s="3">
        <f t="shared" si="1"/>
        <v>0.31000000000000227</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320933.09999999998</v>
      </c>
      <c r="D155" s="2">
        <f>'PR-RAS'!E159</f>
        <v>312792.94</v>
      </c>
      <c r="E155" s="2">
        <v>0</v>
      </c>
      <c r="F155" s="2">
        <v>0</v>
      </c>
      <c r="G155" s="3">
        <f t="shared" si="0"/>
        <v>145763.92291999998</v>
      </c>
      <c r="H155" s="3">
        <f t="shared" si="1"/>
        <v>0.15999999997438863</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836434.44000000006</v>
      </c>
      <c r="D156" s="2">
        <f>'PR-RAS'!E160</f>
        <v>1033552.6</v>
      </c>
      <c r="E156" s="2">
        <v>0</v>
      </c>
      <c r="F156" s="2">
        <v>0</v>
      </c>
      <c r="G156" s="3">
        <f t="shared" si="0"/>
        <v>450048.64420000004</v>
      </c>
      <c r="H156" s="3">
        <f t="shared" si="1"/>
        <v>0.84000000008381903</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42142.43</v>
      </c>
      <c r="D157" s="2">
        <f>'PR-RAS'!E161</f>
        <v>50300.37</v>
      </c>
      <c r="E157" s="2">
        <v>0</v>
      </c>
      <c r="F157" s="2">
        <v>0</v>
      </c>
      <c r="G157" s="3">
        <f t="shared" si="0"/>
        <v>22267.934520000003</v>
      </c>
      <c r="H157" s="3">
        <f t="shared" si="1"/>
        <v>0.80000000000291038</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794292.01</v>
      </c>
      <c r="D158" s="2">
        <f>'PR-RAS'!E162</f>
        <v>983252.23</v>
      </c>
      <c r="E158" s="2">
        <v>0</v>
      </c>
      <c r="F158" s="2">
        <v>0</v>
      </c>
      <c r="G158" s="3">
        <f t="shared" si="0"/>
        <v>433445.04578999995</v>
      </c>
      <c r="H158" s="3">
        <f t="shared" si="1"/>
        <v>0.23999999999068677</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2758920.36</v>
      </c>
      <c r="D160" s="2">
        <f>'PR-RAS'!E164</f>
        <v>2825491.14</v>
      </c>
      <c r="E160" s="2">
        <v>0</v>
      </c>
      <c r="F160" s="2">
        <v>0</v>
      </c>
      <c r="G160" s="3">
        <f t="shared" si="0"/>
        <v>1337174.5197600001</v>
      </c>
      <c r="H160" s="3">
        <f t="shared" si="1"/>
        <v>0.5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219688.44</v>
      </c>
      <c r="D161" s="2">
        <f>'PR-RAS'!E165</f>
        <v>240106.14999999997</v>
      </c>
      <c r="E161" s="2">
        <v>0</v>
      </c>
      <c r="F161" s="2">
        <v>0</v>
      </c>
      <c r="G161" s="3">
        <f t="shared" si="0"/>
        <v>111984.11840000001</v>
      </c>
      <c r="H161" s="3">
        <f t="shared" si="1"/>
        <v>0.58999999996740371</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22897.87</v>
      </c>
      <c r="D162" s="2">
        <f>'PR-RAS'!E166</f>
        <v>26138.77</v>
      </c>
      <c r="E162" s="2">
        <v>0</v>
      </c>
      <c r="F162" s="2">
        <v>0</v>
      </c>
      <c r="G162" s="3">
        <f t="shared" si="0"/>
        <v>12103.241010000002</v>
      </c>
      <c r="H162" s="3">
        <f t="shared" si="1"/>
        <v>0.36000000000058208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166743.32</v>
      </c>
      <c r="D163" s="2">
        <f>'PR-RAS'!E167</f>
        <v>177006.21</v>
      </c>
      <c r="E163" s="2">
        <v>0</v>
      </c>
      <c r="F163" s="2">
        <v>0</v>
      </c>
      <c r="G163" s="3">
        <f t="shared" si="0"/>
        <v>84362.429879999996</v>
      </c>
      <c r="H163" s="3">
        <f t="shared" si="1"/>
        <v>0.52999999999883585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7218.12</v>
      </c>
      <c r="D164" s="2">
        <f>'PR-RAS'!E168</f>
        <v>8896.83</v>
      </c>
      <c r="E164" s="2">
        <v>0</v>
      </c>
      <c r="F164" s="2">
        <v>0</v>
      </c>
      <c r="G164" s="3">
        <f t="shared" si="0"/>
        <v>4076.9201400000002</v>
      </c>
      <c r="H164" s="3">
        <f t="shared" si="1"/>
        <v>0.28999999999996362</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22829.13</v>
      </c>
      <c r="D165" s="2">
        <f>'PR-RAS'!E169</f>
        <v>28064.34</v>
      </c>
      <c r="E165" s="2">
        <v>0</v>
      </c>
      <c r="F165" s="2">
        <v>0</v>
      </c>
      <c r="G165" s="3">
        <f t="shared" si="0"/>
        <v>12949.080840000001</v>
      </c>
      <c r="H165" s="3">
        <f t="shared" si="1"/>
        <v>0.47000000000116415</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656153.82000000007</v>
      </c>
      <c r="D166" s="2">
        <f>'PR-RAS'!E170</f>
        <v>701433.05999999982</v>
      </c>
      <c r="E166" s="2">
        <v>0</v>
      </c>
      <c r="F166" s="2">
        <v>0</v>
      </c>
      <c r="G166" s="3">
        <f t="shared" si="0"/>
        <v>339738.29009999998</v>
      </c>
      <c r="H166" s="3">
        <f t="shared" si="1"/>
        <v>0.23999999975785613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77833.09</v>
      </c>
      <c r="D167" s="2">
        <f>'PR-RAS'!E171</f>
        <v>88911.55</v>
      </c>
      <c r="E167" s="2">
        <v>0</v>
      </c>
      <c r="F167" s="2">
        <v>0</v>
      </c>
      <c r="G167" s="3">
        <f t="shared" si="0"/>
        <v>42438.927540000004</v>
      </c>
      <c r="H167" s="3">
        <f t="shared" si="1"/>
        <v>0.53999999999359716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241682.84</v>
      </c>
      <c r="D168" s="2">
        <f>'PR-RAS'!E172</f>
        <v>258725.74</v>
      </c>
      <c r="E168" s="2">
        <v>0</v>
      </c>
      <c r="F168" s="2">
        <v>0</v>
      </c>
      <c r="G168" s="3">
        <f t="shared" si="0"/>
        <v>126775.43144</v>
      </c>
      <c r="H168" s="3">
        <f t="shared" si="1"/>
        <v>0.42000000001280569</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228184.84</v>
      </c>
      <c r="D169" s="2">
        <f>'PR-RAS'!E173</f>
        <v>243826.61</v>
      </c>
      <c r="E169" s="2">
        <v>0</v>
      </c>
      <c r="F169" s="2">
        <v>0</v>
      </c>
      <c r="G169" s="3">
        <f t="shared" si="0"/>
        <v>120260.79407999999</v>
      </c>
      <c r="H169" s="3">
        <f t="shared" si="1"/>
        <v>0.5500000000174623</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57094.18</v>
      </c>
      <c r="D170" s="2">
        <f>'PR-RAS'!E174</f>
        <v>57414.99</v>
      </c>
      <c r="E170" s="2">
        <v>0</v>
      </c>
      <c r="F170" s="2">
        <v>0</v>
      </c>
      <c r="G170" s="3">
        <f t="shared" si="0"/>
        <v>29055.183040000004</v>
      </c>
      <c r="H170" s="3">
        <f t="shared" si="1"/>
        <v>0.19000000000232831</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36492.879999999997</v>
      </c>
      <c r="D171" s="2">
        <f>'PR-RAS'!E175</f>
        <v>36594.32</v>
      </c>
      <c r="E171" s="2">
        <v>0</v>
      </c>
      <c r="F171" s="2">
        <v>0</v>
      </c>
      <c r="G171" s="3">
        <f t="shared" si="0"/>
        <v>18645.858400000001</v>
      </c>
      <c r="H171" s="3">
        <f t="shared" si="1"/>
        <v>0.44000000000232831</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14865.99</v>
      </c>
      <c r="D173" s="2">
        <f>'PR-RAS'!E177</f>
        <v>15959.85</v>
      </c>
      <c r="E173" s="2">
        <v>0</v>
      </c>
      <c r="F173" s="2">
        <v>0</v>
      </c>
      <c r="G173" s="3">
        <f t="shared" si="0"/>
        <v>8047.13868</v>
      </c>
      <c r="H173" s="3">
        <f t="shared" si="1"/>
        <v>0.15999999999985448</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1715318.2599999998</v>
      </c>
      <c r="D174" s="2">
        <f>'PR-RAS'!E178</f>
        <v>1695142.08</v>
      </c>
      <c r="E174" s="2">
        <v>0</v>
      </c>
      <c r="F174" s="2">
        <v>0</v>
      </c>
      <c r="G174" s="3">
        <f t="shared" si="0"/>
        <v>883269.2186599999</v>
      </c>
      <c r="H174" s="3">
        <f t="shared" si="1"/>
        <v>0.33999999985098839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42860.480000000003</v>
      </c>
      <c r="D175" s="2">
        <f>'PR-RAS'!E179</f>
        <v>44108.63</v>
      </c>
      <c r="E175" s="2">
        <v>0</v>
      </c>
      <c r="F175" s="2">
        <v>0</v>
      </c>
      <c r="G175" s="3">
        <f t="shared" si="0"/>
        <v>22807.526759999997</v>
      </c>
      <c r="H175" s="3">
        <f t="shared" si="1"/>
        <v>0.85000000000582077</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901412.59</v>
      </c>
      <c r="D176" s="2">
        <f>'PR-RAS'!E180</f>
        <v>800753.87</v>
      </c>
      <c r="E176" s="2">
        <v>0</v>
      </c>
      <c r="F176" s="2">
        <v>0</v>
      </c>
      <c r="G176" s="3">
        <f t="shared" si="0"/>
        <v>438011.05774999998</v>
      </c>
      <c r="H176" s="3">
        <f t="shared" si="1"/>
        <v>0.5400000000372529</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84065.44</v>
      </c>
      <c r="D177" s="2">
        <f>'PR-RAS'!E181</f>
        <v>89840.3</v>
      </c>
      <c r="E177" s="2">
        <v>0</v>
      </c>
      <c r="F177" s="2">
        <v>0</v>
      </c>
      <c r="G177" s="3">
        <f t="shared" si="0"/>
        <v>46419.303040000006</v>
      </c>
      <c r="H177" s="3">
        <f t="shared" si="1"/>
        <v>0.74000000000523869</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86084.22</v>
      </c>
      <c r="D178" s="2">
        <f>'PR-RAS'!E182</f>
        <v>87560.08</v>
      </c>
      <c r="E178" s="2">
        <v>0</v>
      </c>
      <c r="F178" s="2">
        <v>0</v>
      </c>
      <c r="G178" s="3">
        <f t="shared" si="0"/>
        <v>46233.175259999996</v>
      </c>
      <c r="H178" s="3">
        <f t="shared" si="1"/>
        <v>0.30000000000291038</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42516.25</v>
      </c>
      <c r="D179" s="2">
        <f>'PR-RAS'!E183</f>
        <v>78571.11</v>
      </c>
      <c r="E179" s="2">
        <v>0</v>
      </c>
      <c r="F179" s="2">
        <v>0</v>
      </c>
      <c r="G179" s="3">
        <f t="shared" si="0"/>
        <v>35539.20766</v>
      </c>
      <c r="H179" s="3">
        <f t="shared" si="1"/>
        <v>0.36000000000058208</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44077.440000000002</v>
      </c>
      <c r="D180" s="2">
        <f>'PR-RAS'!E184</f>
        <v>52150.33</v>
      </c>
      <c r="E180" s="2">
        <v>0</v>
      </c>
      <c r="F180" s="2">
        <v>0</v>
      </c>
      <c r="G180" s="3">
        <f t="shared" si="0"/>
        <v>26559.679899999999</v>
      </c>
      <c r="H180" s="3">
        <f t="shared" si="1"/>
        <v>0.77000000000407454</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301340.11</v>
      </c>
      <c r="D181" s="2">
        <f>'PR-RAS'!E185</f>
        <v>338833.91</v>
      </c>
      <c r="E181" s="2">
        <v>0</v>
      </c>
      <c r="F181" s="2">
        <v>0</v>
      </c>
      <c r="G181" s="3">
        <f t="shared" si="0"/>
        <v>176221.42739999999</v>
      </c>
      <c r="H181" s="3">
        <f t="shared" si="1"/>
        <v>0.20000000001164153</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65318.83</v>
      </c>
      <c r="D182" s="2">
        <f>'PR-RAS'!E186</f>
        <v>57966.06</v>
      </c>
      <c r="E182" s="2">
        <v>0</v>
      </c>
      <c r="F182" s="2">
        <v>0</v>
      </c>
      <c r="G182" s="3">
        <f t="shared" si="0"/>
        <v>32806.421950000004</v>
      </c>
      <c r="H182" s="3">
        <f t="shared" si="1"/>
        <v>0.22999999999592546</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147642.9</v>
      </c>
      <c r="D183" s="2">
        <f>'PR-RAS'!E187</f>
        <v>145357.79</v>
      </c>
      <c r="E183" s="2">
        <v>0</v>
      </c>
      <c r="F183" s="2">
        <v>0</v>
      </c>
      <c r="G183" s="3">
        <f t="shared" si="0"/>
        <v>79781.243359999993</v>
      </c>
      <c r="H183" s="3">
        <f t="shared" si="1"/>
        <v>0.30999999999767169</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244.62</v>
      </c>
      <c r="D184" s="2">
        <f>'PR-RAS'!E188</f>
        <v>346.5</v>
      </c>
      <c r="E184" s="2">
        <v>0</v>
      </c>
      <c r="F184" s="2">
        <v>0</v>
      </c>
      <c r="G184" s="3">
        <f t="shared" si="0"/>
        <v>171.58446000000001</v>
      </c>
      <c r="H184" s="3">
        <f t="shared" si="1"/>
        <v>0.87999999999999545</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167515.22000000003</v>
      </c>
      <c r="D190" s="2">
        <f>'PR-RAS'!E194</f>
        <v>188463.35</v>
      </c>
      <c r="E190" s="2">
        <v>0</v>
      </c>
      <c r="F190" s="2">
        <v>0</v>
      </c>
      <c r="G190" s="3">
        <f t="shared" si="0"/>
        <v>102899.52288</v>
      </c>
      <c r="H190" s="3">
        <f t="shared" si="1"/>
        <v>0.57000000003608875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69128.479999999996</v>
      </c>
      <c r="D191" s="2">
        <f>'PR-RAS'!E195</f>
        <v>75602.13</v>
      </c>
      <c r="E191" s="2">
        <v>0</v>
      </c>
      <c r="F191" s="2">
        <v>0</v>
      </c>
      <c r="G191" s="3">
        <f t="shared" si="0"/>
        <v>41863.220600000001</v>
      </c>
      <c r="H191" s="3">
        <f t="shared" si="1"/>
        <v>0.61000000000058208</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20688.150000000001</v>
      </c>
      <c r="D192" s="2">
        <f>'PR-RAS'!E196</f>
        <v>22729.95</v>
      </c>
      <c r="E192" s="2">
        <v>0</v>
      </c>
      <c r="F192" s="2">
        <v>0</v>
      </c>
      <c r="G192" s="3">
        <f t="shared" si="0"/>
        <v>12634.277550000001</v>
      </c>
      <c r="H192" s="3">
        <f t="shared" si="1"/>
        <v>0.2000000000007276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34676.01</v>
      </c>
      <c r="D193" s="2">
        <f>'PR-RAS'!E197</f>
        <v>35674.53</v>
      </c>
      <c r="E193" s="2">
        <v>0</v>
      </c>
      <c r="F193" s="2">
        <v>0</v>
      </c>
      <c r="G193" s="3">
        <f t="shared" si="0"/>
        <v>20356.813440000002</v>
      </c>
      <c r="H193" s="3">
        <f t="shared" si="1"/>
        <v>0.48000000000320142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5673.66</v>
      </c>
      <c r="D194" s="2">
        <f>'PR-RAS'!E198</f>
        <v>6973.67</v>
      </c>
      <c r="E194" s="2">
        <v>0</v>
      </c>
      <c r="F194" s="2">
        <v>0</v>
      </c>
      <c r="G194" s="3">
        <f t="shared" si="0"/>
        <v>3786.8530000000001</v>
      </c>
      <c r="H194" s="3">
        <f t="shared" si="1"/>
        <v>0.67000000000007276</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23879.65</v>
      </c>
      <c r="D195" s="2">
        <f>'PR-RAS'!E199</f>
        <v>32214.02</v>
      </c>
      <c r="E195" s="2">
        <v>0</v>
      </c>
      <c r="F195" s="2">
        <v>0</v>
      </c>
      <c r="G195" s="3">
        <f t="shared" si="0"/>
        <v>17131.691860000003</v>
      </c>
      <c r="H195" s="3">
        <f t="shared" si="1"/>
        <v>0.36999999999898137</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1211.8499999999999</v>
      </c>
      <c r="D196" s="2">
        <f>'PR-RAS'!E200</f>
        <v>6132.07</v>
      </c>
      <c r="E196" s="2">
        <v>0</v>
      </c>
      <c r="F196" s="2">
        <v>0</v>
      </c>
      <c r="G196" s="3">
        <f t="shared" si="0"/>
        <v>2627.8180499999999</v>
      </c>
      <c r="H196" s="3">
        <f t="shared" si="1"/>
        <v>0.21999999999979991</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12257.42</v>
      </c>
      <c r="D197" s="2">
        <f>'PR-RAS'!E201</f>
        <v>9136.98</v>
      </c>
      <c r="E197" s="2">
        <v>0</v>
      </c>
      <c r="F197" s="2">
        <v>0</v>
      </c>
      <c r="G197" s="3">
        <f t="shared" si="0"/>
        <v>5984.1504799999993</v>
      </c>
      <c r="H197" s="3">
        <f t="shared" si="1"/>
        <v>0.44000000000050932</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11191.84</v>
      </c>
      <c r="D198" s="2">
        <f>'PR-RAS'!E202</f>
        <v>46687.210000000006</v>
      </c>
      <c r="E198" s="2">
        <v>0</v>
      </c>
      <c r="F198" s="2">
        <v>0</v>
      </c>
      <c r="G198" s="3">
        <f t="shared" si="0"/>
        <v>20599.553220000002</v>
      </c>
      <c r="H198" s="3">
        <f t="shared" si="1"/>
        <v>0.37000000000625732</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26684.9</v>
      </c>
      <c r="E204" s="2">
        <v>0</v>
      </c>
      <c r="F204" s="2">
        <v>0</v>
      </c>
      <c r="G204" s="3">
        <f t="shared" si="0"/>
        <v>10834.069400000002</v>
      </c>
      <c r="H204" s="3">
        <f t="shared" si="1"/>
        <v>9.9999999998544808E-2</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26684.9</v>
      </c>
      <c r="E207" s="2">
        <v>0</v>
      </c>
      <c r="F207" s="2">
        <v>0</v>
      </c>
      <c r="G207" s="3">
        <f t="shared" si="0"/>
        <v>10994.1788</v>
      </c>
      <c r="H207" s="3">
        <f t="shared" si="1"/>
        <v>9.9999999998544808E-2</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11191.84</v>
      </c>
      <c r="D212" s="2">
        <f>'PR-RAS'!E216</f>
        <v>20002.310000000001</v>
      </c>
      <c r="E212" s="2">
        <v>0</v>
      </c>
      <c r="F212" s="2">
        <v>0</v>
      </c>
      <c r="G212" s="3">
        <f t="shared" si="0"/>
        <v>10802.453060000002</v>
      </c>
      <c r="H212" s="3">
        <f t="shared" si="1"/>
        <v>0.47000000000116415</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11127.22</v>
      </c>
      <c r="D213" s="2">
        <f>'PR-RAS'!E217</f>
        <v>19537.75</v>
      </c>
      <c r="E213" s="2">
        <v>0</v>
      </c>
      <c r="F213" s="2">
        <v>0</v>
      </c>
      <c r="G213" s="3">
        <f t="shared" si="0"/>
        <v>10642.976640000001</v>
      </c>
      <c r="H213" s="3">
        <f t="shared" si="1"/>
        <v>0.46999999999934516</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64.62</v>
      </c>
      <c r="D215" s="2">
        <f>'PR-RAS'!E219</f>
        <v>464.56</v>
      </c>
      <c r="E215" s="2">
        <v>0</v>
      </c>
      <c r="F215" s="2">
        <v>0</v>
      </c>
      <c r="G215" s="3">
        <f t="shared" si="0"/>
        <v>212.66036</v>
      </c>
      <c r="H215" s="3">
        <f t="shared" si="1"/>
        <v>0.81999999999999318</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124688.35</v>
      </c>
      <c r="D217" s="2">
        <f>'PR-RAS'!E221</f>
        <v>56289</v>
      </c>
      <c r="E217" s="2">
        <v>0</v>
      </c>
      <c r="F217" s="2">
        <v>0</v>
      </c>
      <c r="G217" s="3">
        <f t="shared" si="0"/>
        <v>51249.531600000002</v>
      </c>
      <c r="H217" s="3">
        <f t="shared" si="1"/>
        <v>0.35000000000582077</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124688.35</v>
      </c>
      <c r="D221" s="2">
        <f>'PR-RAS'!E225</f>
        <v>56289</v>
      </c>
      <c r="E221" s="2">
        <v>0</v>
      </c>
      <c r="F221" s="2">
        <v>0</v>
      </c>
      <c r="G221" s="3">
        <f t="shared" si="0"/>
        <v>52198.597000000002</v>
      </c>
      <c r="H221" s="3">
        <f t="shared" si="1"/>
        <v>0.35000000000582077</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92814.86</v>
      </c>
      <c r="D223" s="2">
        <f>'PR-RAS'!E227</f>
        <v>34021.519999999997</v>
      </c>
      <c r="E223" s="2">
        <v>0</v>
      </c>
      <c r="F223" s="2">
        <v>0</v>
      </c>
      <c r="G223" s="3">
        <f t="shared" si="0"/>
        <v>35710.453799999996</v>
      </c>
      <c r="H223" s="3">
        <f t="shared" si="1"/>
        <v>0.62000000000261934</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31873.49</v>
      </c>
      <c r="D224" s="2">
        <f>'PR-RAS'!E228</f>
        <v>22267.48</v>
      </c>
      <c r="E224" s="2">
        <v>0</v>
      </c>
      <c r="F224" s="2">
        <v>0</v>
      </c>
      <c r="G224" s="3">
        <f t="shared" si="0"/>
        <v>17039.084350000001</v>
      </c>
      <c r="H224" s="3">
        <f t="shared" si="1"/>
        <v>0.97000000000116415</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102422.51</v>
      </c>
      <c r="D226" s="2">
        <f>'PR-RAS'!E230</f>
        <v>7095.1100000000006</v>
      </c>
      <c r="E226" s="2">
        <v>0</v>
      </c>
      <c r="F226" s="2">
        <v>0</v>
      </c>
      <c r="G226" s="3">
        <f t="shared" si="0"/>
        <v>26237.864249999999</v>
      </c>
      <c r="H226" s="3">
        <f t="shared" si="1"/>
        <v>0.60000000000582077</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102422.51</v>
      </c>
      <c r="D233" s="2">
        <f>'PR-RAS'!E237</f>
        <v>7095.1100000000006</v>
      </c>
      <c r="E233" s="2">
        <v>0</v>
      </c>
      <c r="F233" s="2">
        <v>0</v>
      </c>
      <c r="G233" s="3">
        <f t="shared" si="0"/>
        <v>27054.15336</v>
      </c>
      <c r="H233" s="3">
        <f t="shared" si="1"/>
        <v>0.60000000000582077</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102422.51</v>
      </c>
      <c r="D234" s="2">
        <f>'PR-RAS'!E238</f>
        <v>3028.13</v>
      </c>
      <c r="E234" s="2">
        <v>0</v>
      </c>
      <c r="F234" s="2">
        <v>0</v>
      </c>
      <c r="G234" s="3">
        <f t="shared" si="0"/>
        <v>25275.55341</v>
      </c>
      <c r="H234" s="3">
        <f t="shared" si="1"/>
        <v>0.62000000000534783</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4066.98</v>
      </c>
      <c r="E235" s="2">
        <v>0</v>
      </c>
      <c r="F235" s="2">
        <v>0</v>
      </c>
      <c r="G235" s="3">
        <f t="shared" si="0"/>
        <v>1903.3466400000002</v>
      </c>
      <c r="H235" s="3">
        <f t="shared" si="1"/>
        <v>1.999999999998181E-2</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503531.33999999997</v>
      </c>
      <c r="D258" s="2">
        <f>'PR-RAS'!E262</f>
        <v>524666.23</v>
      </c>
      <c r="E258" s="2">
        <v>0</v>
      </c>
      <c r="F258" s="2">
        <v>0</v>
      </c>
      <c r="G258" s="3">
        <f t="shared" si="0"/>
        <v>399085.99659999995</v>
      </c>
      <c r="H258" s="3">
        <f t="shared" si="1"/>
        <v>0.56999999994877726</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503531.33999999997</v>
      </c>
      <c r="D265" s="2">
        <f>'PR-RAS'!E269</f>
        <v>524666.23</v>
      </c>
      <c r="E265" s="2">
        <v>0</v>
      </c>
      <c r="F265" s="2">
        <v>0</v>
      </c>
      <c r="G265" s="3">
        <f t="shared" si="0"/>
        <v>409956.04319999996</v>
      </c>
      <c r="H265" s="3">
        <f t="shared" si="1"/>
        <v>0.56999999994877726</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127907.04</v>
      </c>
      <c r="D266" s="2">
        <f>'PR-RAS'!E270</f>
        <v>119082.43</v>
      </c>
      <c r="E266" s="2">
        <v>0</v>
      </c>
      <c r="F266" s="2">
        <v>0</v>
      </c>
      <c r="G266" s="3">
        <f t="shared" si="0"/>
        <v>97009.053499999995</v>
      </c>
      <c r="H266" s="3">
        <f t="shared" si="1"/>
        <v>0.46999999998661224</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375624.3</v>
      </c>
      <c r="D267" s="2">
        <f>'PR-RAS'!E271</f>
        <v>405583.8</v>
      </c>
      <c r="E267" s="2">
        <v>0</v>
      </c>
      <c r="F267" s="2">
        <v>0</v>
      </c>
      <c r="G267" s="3">
        <f t="shared" si="0"/>
        <v>315686.64539999998</v>
      </c>
      <c r="H267" s="3">
        <f t="shared" si="1"/>
        <v>0.5</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370067.3</v>
      </c>
      <c r="D269" s="2">
        <f>'PR-RAS'!E273</f>
        <v>529958.13</v>
      </c>
      <c r="E269" s="2">
        <v>0</v>
      </c>
      <c r="F269" s="2">
        <v>0</v>
      </c>
      <c r="G269" s="3">
        <f t="shared" si="0"/>
        <v>383235.59408000001</v>
      </c>
      <c r="H269" s="3">
        <f t="shared" si="1"/>
        <v>0.42999999999301508</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281020.08</v>
      </c>
      <c r="D270" s="2">
        <f>'PR-RAS'!E274</f>
        <v>460451.26</v>
      </c>
      <c r="E270" s="2">
        <v>0</v>
      </c>
      <c r="F270" s="2">
        <v>0</v>
      </c>
      <c r="G270" s="3">
        <f t="shared" si="0"/>
        <v>323317.17940000002</v>
      </c>
      <c r="H270" s="3">
        <f t="shared" si="1"/>
        <v>0.34000000002561137</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279793.21000000002</v>
      </c>
      <c r="D271" s="2">
        <f>'PR-RAS'!E275</f>
        <v>459265.98</v>
      </c>
      <c r="E271" s="2">
        <v>0</v>
      </c>
      <c r="F271" s="2">
        <v>0</v>
      </c>
      <c r="G271" s="3">
        <f t="shared" si="0"/>
        <v>323547.79590000003</v>
      </c>
      <c r="H271" s="3">
        <f t="shared" si="1"/>
        <v>0.23000000003958121</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1226.8699999999999</v>
      </c>
      <c r="D272" s="2">
        <f>'PR-RAS'!E276</f>
        <v>1185.28</v>
      </c>
      <c r="E272" s="2">
        <v>0</v>
      </c>
      <c r="F272" s="2">
        <v>0</v>
      </c>
      <c r="G272" s="3">
        <f t="shared" si="0"/>
        <v>974.90353000000005</v>
      </c>
      <c r="H272" s="3">
        <f t="shared" si="1"/>
        <v>0.41000000000008185</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11810.16</v>
      </c>
      <c r="D274" s="2">
        <f>'PR-RAS'!E278</f>
        <v>36104.1</v>
      </c>
      <c r="E274" s="2">
        <v>0</v>
      </c>
      <c r="F274" s="2">
        <v>0</v>
      </c>
      <c r="G274" s="3">
        <f t="shared" si="0"/>
        <v>22937.012280000003</v>
      </c>
      <c r="H274" s="3">
        <f t="shared" si="1"/>
        <v>0.25999999999839929</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11810.16</v>
      </c>
      <c r="D275" s="2">
        <f>'PR-RAS'!E279</f>
        <v>36104.1</v>
      </c>
      <c r="E275" s="2">
        <v>0</v>
      </c>
      <c r="F275" s="2">
        <v>0</v>
      </c>
      <c r="G275" s="3">
        <f t="shared" ref="G275:G528" si="12">(B275/1000)*(C275*1+D275*2)</f>
        <v>23021.030640000001</v>
      </c>
      <c r="H275" s="3">
        <f t="shared" ref="H275:H528" si="13">ABS(C275-ROUND(C275,0))+ABS(D275-ROUND(D275,0))</f>
        <v>0.25999999999839929</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16031.19</v>
      </c>
      <c r="D279" s="2">
        <f>'PR-RAS'!E283</f>
        <v>23689.16</v>
      </c>
      <c r="E279" s="2">
        <v>0</v>
      </c>
      <c r="F279" s="2">
        <v>0</v>
      </c>
      <c r="G279" s="3">
        <f t="shared" si="12"/>
        <v>17627.843780000003</v>
      </c>
      <c r="H279" s="3">
        <f t="shared" si="13"/>
        <v>0.3500000000003638</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10913.04</v>
      </c>
      <c r="D280" s="2">
        <f>'PR-RAS'!E284</f>
        <v>23689.16</v>
      </c>
      <c r="E280" s="2">
        <v>0</v>
      </c>
      <c r="F280" s="2">
        <v>0</v>
      </c>
      <c r="G280" s="3">
        <f t="shared" si="12"/>
        <v>16263.289440000002</v>
      </c>
      <c r="H280" s="3">
        <f t="shared" si="13"/>
        <v>0.2000000000007276</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5118.1499999999996</v>
      </c>
      <c r="D284" s="2">
        <f>'PR-RAS'!E288</f>
        <v>0</v>
      </c>
      <c r="E284" s="2">
        <v>0</v>
      </c>
      <c r="F284" s="2">
        <v>0</v>
      </c>
      <c r="G284" s="3">
        <f t="shared" si="12"/>
        <v>1448.4364499999997</v>
      </c>
      <c r="H284" s="3">
        <f t="shared" si="13"/>
        <v>0.1499999999996362</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61205.87</v>
      </c>
      <c r="D285" s="2">
        <f>'PR-RAS'!E289</f>
        <v>9713.61</v>
      </c>
      <c r="E285" s="2">
        <v>0</v>
      </c>
      <c r="F285" s="2">
        <v>0</v>
      </c>
      <c r="G285" s="3">
        <f t="shared" si="12"/>
        <v>22899.797559999995</v>
      </c>
      <c r="H285" s="3">
        <f t="shared" si="13"/>
        <v>0.51999999999679858</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61205.87</v>
      </c>
      <c r="D286" s="2">
        <f>'PR-RAS'!E290</f>
        <v>9713.61</v>
      </c>
      <c r="E286" s="2">
        <v>0</v>
      </c>
      <c r="F286" s="2">
        <v>0</v>
      </c>
      <c r="G286" s="3">
        <f t="shared" si="12"/>
        <v>22980.430649999998</v>
      </c>
      <c r="H286" s="3">
        <f t="shared" si="13"/>
        <v>0.51999999999679858</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10051046.32</v>
      </c>
      <c r="D295" s="2">
        <f>'PR-RAS'!E299</f>
        <v>11523622.890000002</v>
      </c>
      <c r="E295" s="2">
        <v>0</v>
      </c>
      <c r="F295" s="2">
        <v>0</v>
      </c>
      <c r="G295" s="3">
        <f t="shared" si="12"/>
        <v>9730897.8774000015</v>
      </c>
      <c r="H295" s="3">
        <f t="shared" si="13"/>
        <v>0.42999999783933163</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1161723.8499999996</v>
      </c>
      <c r="D296" s="2">
        <f>'PR-RAS'!E300</f>
        <v>2170964.4799999986</v>
      </c>
      <c r="E296" s="2">
        <v>0</v>
      </c>
      <c r="F296" s="2">
        <v>0</v>
      </c>
      <c r="G296" s="3">
        <f t="shared" si="12"/>
        <v>1623577.5789499991</v>
      </c>
      <c r="H296" s="3">
        <f t="shared" si="13"/>
        <v>0.62999999895691872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911403.68</v>
      </c>
      <c r="D298" s="2">
        <f>'PR-RAS'!E302</f>
        <v>482264.77000000008</v>
      </c>
      <c r="E298" s="2">
        <v>0</v>
      </c>
      <c r="F298" s="2">
        <v>0</v>
      </c>
      <c r="G298" s="3">
        <f t="shared" si="12"/>
        <v>557152.16634</v>
      </c>
      <c r="H298" s="3">
        <f t="shared" si="13"/>
        <v>0.54999999987194315</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311396.61</v>
      </c>
      <c r="D300" s="2">
        <f>'PR-RAS'!E304</f>
        <v>853065.82</v>
      </c>
      <c r="E300" s="2">
        <v>0</v>
      </c>
      <c r="F300" s="2">
        <v>0</v>
      </c>
      <c r="G300" s="3">
        <f t="shared" si="12"/>
        <v>603240.94675</v>
      </c>
      <c r="H300" s="3">
        <f t="shared" si="13"/>
        <v>0.57000000006519258</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41791.1</v>
      </c>
      <c r="D301" s="2">
        <f>'PR-RAS'!E305</f>
        <v>5256.08</v>
      </c>
      <c r="E301" s="2">
        <v>0</v>
      </c>
      <c r="F301" s="2">
        <v>0</v>
      </c>
      <c r="G301" s="3">
        <f t="shared" si="12"/>
        <v>15690.977999999997</v>
      </c>
      <c r="H301" s="3">
        <f t="shared" si="13"/>
        <v>0.17999999999847205</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224698.81</v>
      </c>
      <c r="D303" s="2">
        <f>'PR-RAS'!E308</f>
        <v>55540.92</v>
      </c>
      <c r="E303" s="2">
        <v>0</v>
      </c>
      <c r="F303" s="2">
        <v>0</v>
      </c>
      <c r="G303" s="3">
        <f t="shared" si="12"/>
        <v>101405.75630000001</v>
      </c>
      <c r="H303" s="3">
        <f t="shared" si="13"/>
        <v>0.27000000000407454</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165911.47</v>
      </c>
      <c r="D304" s="2">
        <f>'PR-RAS'!E309</f>
        <v>45250</v>
      </c>
      <c r="E304" s="2">
        <v>0</v>
      </c>
      <c r="F304" s="2">
        <v>0</v>
      </c>
      <c r="G304" s="3">
        <f t="shared" si="12"/>
        <v>77692.675409999996</v>
      </c>
      <c r="H304" s="3">
        <f t="shared" si="13"/>
        <v>0.47000000000116415</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165911.47</v>
      </c>
      <c r="D305" s="2">
        <f>'PR-RAS'!E310</f>
        <v>45250</v>
      </c>
      <c r="E305" s="2">
        <v>0</v>
      </c>
      <c r="F305" s="2">
        <v>0</v>
      </c>
      <c r="G305" s="3">
        <f t="shared" si="12"/>
        <v>77949.086880000003</v>
      </c>
      <c r="H305" s="3">
        <f t="shared" si="13"/>
        <v>0.47000000000116415</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165911.47</v>
      </c>
      <c r="D306" s="2">
        <f>'PR-RAS'!E311</f>
        <v>45250</v>
      </c>
      <c r="E306" s="2">
        <v>0</v>
      </c>
      <c r="F306" s="2">
        <v>0</v>
      </c>
      <c r="G306" s="3">
        <f t="shared" si="12"/>
        <v>78205.498349999994</v>
      </c>
      <c r="H306" s="3">
        <f t="shared" si="13"/>
        <v>0.47000000000116415</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58787.34</v>
      </c>
      <c r="D316" s="2">
        <f>'PR-RAS'!E321</f>
        <v>10290.92</v>
      </c>
      <c r="E316" s="2">
        <v>0</v>
      </c>
      <c r="F316" s="2">
        <v>0</v>
      </c>
      <c r="G316" s="3">
        <f t="shared" si="12"/>
        <v>25001.291699999998</v>
      </c>
      <c r="H316" s="3">
        <f t="shared" si="13"/>
        <v>0.41999999999643478</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58003.21</v>
      </c>
      <c r="D317" s="2">
        <f>'PR-RAS'!E322</f>
        <v>8996.01</v>
      </c>
      <c r="E317" s="2">
        <v>0</v>
      </c>
      <c r="F317" s="2">
        <v>0</v>
      </c>
      <c r="G317" s="3">
        <f t="shared" si="12"/>
        <v>24014.492679999999</v>
      </c>
      <c r="H317" s="3">
        <f t="shared" si="13"/>
        <v>0.21999999999934516</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46250.52</v>
      </c>
      <c r="D318" s="2">
        <f>'PR-RAS'!E323</f>
        <v>2546.0100000000002</v>
      </c>
      <c r="E318" s="2">
        <v>0</v>
      </c>
      <c r="F318" s="2">
        <v>0</v>
      </c>
      <c r="G318" s="3">
        <f t="shared" si="12"/>
        <v>16275.585179999998</v>
      </c>
      <c r="H318" s="3">
        <f t="shared" si="13"/>
        <v>0.4900000000034197</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11752.69</v>
      </c>
      <c r="D319" s="2">
        <f>'PR-RAS'!E324</f>
        <v>6450</v>
      </c>
      <c r="E319" s="2">
        <v>0</v>
      </c>
      <c r="F319" s="2">
        <v>0</v>
      </c>
      <c r="G319" s="3">
        <f t="shared" si="12"/>
        <v>7839.5554200000006</v>
      </c>
      <c r="H319" s="3">
        <f t="shared" si="13"/>
        <v>0.30999999999949068</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784.13</v>
      </c>
      <c r="D331" s="2">
        <f>'PR-RAS'!E336</f>
        <v>1294.9100000000001</v>
      </c>
      <c r="E331" s="2">
        <v>0</v>
      </c>
      <c r="F331" s="2">
        <v>0</v>
      </c>
      <c r="G331" s="3">
        <f t="shared" si="12"/>
        <v>1113.4035000000001</v>
      </c>
      <c r="H331" s="3">
        <f t="shared" si="13"/>
        <v>0.2199999999999136</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784.13</v>
      </c>
      <c r="D332" s="2">
        <f>'PR-RAS'!E337</f>
        <v>1294.9100000000001</v>
      </c>
      <c r="E332" s="2">
        <v>0</v>
      </c>
      <c r="F332" s="2">
        <v>0</v>
      </c>
      <c r="G332" s="3">
        <f t="shared" si="12"/>
        <v>1116.77745</v>
      </c>
      <c r="H332" s="3">
        <f t="shared" si="13"/>
        <v>0.2199999999999136</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2619073.3200000003</v>
      </c>
      <c r="D355" s="2">
        <f>'PR-RAS'!E360</f>
        <v>3912416.2900000005</v>
      </c>
      <c r="E355" s="2">
        <v>0</v>
      </c>
      <c r="F355" s="2">
        <v>0</v>
      </c>
      <c r="G355" s="3">
        <f t="shared" si="12"/>
        <v>3697142.6886000005</v>
      </c>
      <c r="H355" s="3">
        <f t="shared" si="13"/>
        <v>0.61000000080093741</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1499207.5599999998</v>
      </c>
      <c r="D356" s="2">
        <f>'PR-RAS'!E361</f>
        <v>1417626.3800000001</v>
      </c>
      <c r="E356" s="2">
        <v>0</v>
      </c>
      <c r="F356" s="2">
        <v>0</v>
      </c>
      <c r="G356" s="3">
        <f t="shared" si="12"/>
        <v>1538733.4136000001</v>
      </c>
      <c r="H356" s="3">
        <f t="shared" si="13"/>
        <v>0.82000000029802322</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87199.66</v>
      </c>
      <c r="D357" s="2">
        <f>'PR-RAS'!E362</f>
        <v>44893.04</v>
      </c>
      <c r="E357" s="2">
        <v>0</v>
      </c>
      <c r="F357" s="2">
        <v>0</v>
      </c>
      <c r="G357" s="3">
        <f t="shared" si="12"/>
        <v>63006.923439999991</v>
      </c>
      <c r="H357" s="3">
        <f t="shared" si="13"/>
        <v>0.37999999999738066</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87199.66</v>
      </c>
      <c r="D358" s="2">
        <f>'PR-RAS'!E363</f>
        <v>44893.04</v>
      </c>
      <c r="E358" s="2">
        <v>0</v>
      </c>
      <c r="F358" s="2">
        <v>0</v>
      </c>
      <c r="G358" s="3">
        <f t="shared" si="12"/>
        <v>63183.909179999995</v>
      </c>
      <c r="H358" s="3">
        <f t="shared" si="13"/>
        <v>0.37999999999738066</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1412007.9</v>
      </c>
      <c r="D361" s="2">
        <f>'PR-RAS'!E366</f>
        <v>1372733.34</v>
      </c>
      <c r="E361" s="2">
        <v>0</v>
      </c>
      <c r="F361" s="2">
        <v>0</v>
      </c>
      <c r="G361" s="3">
        <f t="shared" si="12"/>
        <v>1496690.8488</v>
      </c>
      <c r="H361" s="3">
        <f t="shared" si="13"/>
        <v>0.44000000017695129</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1412007.9</v>
      </c>
      <c r="D365" s="2">
        <f>'PR-RAS'!E370</f>
        <v>1372733.34</v>
      </c>
      <c r="E365" s="2">
        <v>0</v>
      </c>
      <c r="F365" s="2">
        <v>0</v>
      </c>
      <c r="G365" s="3">
        <f t="shared" si="12"/>
        <v>1513320.74712</v>
      </c>
      <c r="H365" s="3">
        <f t="shared" si="13"/>
        <v>0.44000000017695129</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853010.52</v>
      </c>
      <c r="D368" s="2">
        <f>'PR-RAS'!E373</f>
        <v>879209.93000000017</v>
      </c>
      <c r="E368" s="2">
        <v>0</v>
      </c>
      <c r="F368" s="2">
        <v>0</v>
      </c>
      <c r="G368" s="3">
        <f t="shared" si="12"/>
        <v>958394.94946000015</v>
      </c>
      <c r="H368" s="3">
        <f t="shared" si="13"/>
        <v>0.54999999981373549</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216641.63</v>
      </c>
      <c r="D369" s="2">
        <f>'PR-RAS'!E374</f>
        <v>311803.7</v>
      </c>
      <c r="E369" s="2">
        <v>0</v>
      </c>
      <c r="F369" s="2">
        <v>0</v>
      </c>
      <c r="G369" s="3">
        <f t="shared" si="12"/>
        <v>309211.64304</v>
      </c>
      <c r="H369" s="3">
        <f t="shared" si="13"/>
        <v>0.66999999998370185</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73388.23</v>
      </c>
      <c r="E371" s="2">
        <v>0</v>
      </c>
      <c r="F371" s="2">
        <v>0</v>
      </c>
      <c r="G371" s="3">
        <f t="shared" si="12"/>
        <v>54307.290199999996</v>
      </c>
      <c r="H371" s="3">
        <f t="shared" si="13"/>
        <v>0.22999999999592546</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216641.63</v>
      </c>
      <c r="D373" s="2">
        <f>'PR-RAS'!E378</f>
        <v>238415.47</v>
      </c>
      <c r="E373" s="2">
        <v>0</v>
      </c>
      <c r="F373" s="2">
        <v>0</v>
      </c>
      <c r="G373" s="3">
        <f t="shared" si="12"/>
        <v>257971.79604000002</v>
      </c>
      <c r="H373" s="3">
        <f t="shared" si="13"/>
        <v>0.83999999999650754</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571021.77</v>
      </c>
      <c r="D374" s="2">
        <f>'PR-RAS'!E379</f>
        <v>369668.43000000005</v>
      </c>
      <c r="E374" s="2">
        <v>0</v>
      </c>
      <c r="F374" s="2">
        <v>0</v>
      </c>
      <c r="G374" s="3">
        <f t="shared" si="12"/>
        <v>488763.76899000007</v>
      </c>
      <c r="H374" s="3">
        <f t="shared" si="13"/>
        <v>0.66000000003259629</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21529.73</v>
      </c>
      <c r="D375" s="2">
        <f>'PR-RAS'!E380</f>
        <v>73047.91</v>
      </c>
      <c r="E375" s="2">
        <v>0</v>
      </c>
      <c r="F375" s="2">
        <v>0</v>
      </c>
      <c r="G375" s="3">
        <f t="shared" si="12"/>
        <v>62691.955700000006</v>
      </c>
      <c r="H375" s="3">
        <f t="shared" si="13"/>
        <v>0.3599999999969441</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693.8</v>
      </c>
      <c r="E376" s="2">
        <v>0</v>
      </c>
      <c r="F376" s="2">
        <v>0</v>
      </c>
      <c r="G376" s="3">
        <f t="shared" si="12"/>
        <v>520.34999999999991</v>
      </c>
      <c r="H376" s="3">
        <f t="shared" si="13"/>
        <v>0.20000000000004547</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65790.460000000006</v>
      </c>
      <c r="D377" s="2">
        <f>'PR-RAS'!E382</f>
        <v>67787.06</v>
      </c>
      <c r="E377" s="2">
        <v>0</v>
      </c>
      <c r="F377" s="2">
        <v>0</v>
      </c>
      <c r="G377" s="3">
        <f t="shared" si="12"/>
        <v>75713.082080000007</v>
      </c>
      <c r="H377" s="3">
        <f t="shared" si="13"/>
        <v>0.52000000000407454</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483701.58</v>
      </c>
      <c r="D381" s="2">
        <f>'PR-RAS'!E386</f>
        <v>228139.66</v>
      </c>
      <c r="E381" s="2">
        <v>0</v>
      </c>
      <c r="F381" s="2">
        <v>0</v>
      </c>
      <c r="G381" s="3">
        <f t="shared" si="12"/>
        <v>357192.74200000003</v>
      </c>
      <c r="H381" s="3">
        <f t="shared" si="13"/>
        <v>0.7599999999802094</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18250</v>
      </c>
      <c r="D383" s="2">
        <f>'PR-RAS'!E388</f>
        <v>0</v>
      </c>
      <c r="E383" s="2">
        <v>0</v>
      </c>
      <c r="F383" s="2">
        <v>0</v>
      </c>
      <c r="G383" s="3">
        <f t="shared" si="12"/>
        <v>6971.5</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18250</v>
      </c>
      <c r="D384" s="2">
        <f>'PR-RAS'!E389</f>
        <v>0</v>
      </c>
      <c r="E384" s="2">
        <v>0</v>
      </c>
      <c r="F384" s="2">
        <v>0</v>
      </c>
      <c r="G384" s="3">
        <f t="shared" si="12"/>
        <v>6989.75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44060.29</v>
      </c>
      <c r="D388" s="2">
        <f>'PR-RAS'!E393</f>
        <v>52111.65</v>
      </c>
      <c r="E388" s="2">
        <v>0</v>
      </c>
      <c r="F388" s="2">
        <v>0</v>
      </c>
      <c r="G388" s="3">
        <f t="shared" si="12"/>
        <v>57385.749329999999</v>
      </c>
      <c r="H388" s="3">
        <f t="shared" si="13"/>
        <v>0.63999999999941792</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44060.29</v>
      </c>
      <c r="D389" s="2">
        <f>'PR-RAS'!E394</f>
        <v>52111.65</v>
      </c>
      <c r="E389" s="2">
        <v>0</v>
      </c>
      <c r="F389" s="2">
        <v>0</v>
      </c>
      <c r="G389" s="3">
        <f t="shared" si="12"/>
        <v>57534.032919999998</v>
      </c>
      <c r="H389" s="3">
        <f t="shared" si="13"/>
        <v>0.63999999999941792</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29019.75</v>
      </c>
      <c r="E393" s="2">
        <v>0</v>
      </c>
      <c r="F393" s="2">
        <v>0</v>
      </c>
      <c r="G393" s="3">
        <f t="shared" si="12"/>
        <v>22751.484</v>
      </c>
      <c r="H393" s="3">
        <f t="shared" si="13"/>
        <v>0.25</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27969.75</v>
      </c>
      <c r="E394" s="2">
        <v>0</v>
      </c>
      <c r="F394" s="2">
        <v>0</v>
      </c>
      <c r="G394" s="3">
        <f t="shared" si="12"/>
        <v>21984.2235</v>
      </c>
      <c r="H394" s="3">
        <f t="shared" si="13"/>
        <v>0.25</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1050</v>
      </c>
      <c r="E395" s="2">
        <v>0</v>
      </c>
      <c r="F395" s="2">
        <v>0</v>
      </c>
      <c r="G395" s="3">
        <f t="shared" si="12"/>
        <v>827.40000000000009</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3036.83</v>
      </c>
      <c r="D396" s="2">
        <f>'PR-RAS'!E401</f>
        <v>116606.39999999999</v>
      </c>
      <c r="E396" s="2">
        <v>0</v>
      </c>
      <c r="F396" s="2">
        <v>0</v>
      </c>
      <c r="G396" s="3">
        <f t="shared" si="12"/>
        <v>93318.60385</v>
      </c>
      <c r="H396" s="3">
        <f t="shared" si="13"/>
        <v>0.56999999999425199</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150.58000000000001</v>
      </c>
      <c r="D398" s="2">
        <f>'PR-RAS'!E403</f>
        <v>3200.15</v>
      </c>
      <c r="E398" s="2">
        <v>0</v>
      </c>
      <c r="F398" s="2">
        <v>0</v>
      </c>
      <c r="G398" s="3">
        <f t="shared" si="12"/>
        <v>2600.6993600000001</v>
      </c>
      <c r="H398" s="3">
        <f t="shared" si="13"/>
        <v>0.57000000000007844</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1080</v>
      </c>
      <c r="D399" s="2">
        <f>'PR-RAS'!E404</f>
        <v>68000</v>
      </c>
      <c r="E399" s="2">
        <v>0</v>
      </c>
      <c r="F399" s="2">
        <v>0</v>
      </c>
      <c r="G399" s="3">
        <f t="shared" si="12"/>
        <v>54557.840000000004</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1806.25</v>
      </c>
      <c r="D400" s="2">
        <f>'PR-RAS'!E405</f>
        <v>45406.25</v>
      </c>
      <c r="E400" s="2">
        <v>0</v>
      </c>
      <c r="F400" s="2">
        <v>0</v>
      </c>
      <c r="G400" s="3">
        <f t="shared" si="12"/>
        <v>36954.881249999999</v>
      </c>
      <c r="H400" s="3">
        <f t="shared" si="13"/>
        <v>0.5</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266855.24</v>
      </c>
      <c r="D407" s="2">
        <f>'PR-RAS'!E412</f>
        <v>1615579.98</v>
      </c>
      <c r="E407" s="2">
        <v>0</v>
      </c>
      <c r="F407" s="2">
        <v>0</v>
      </c>
      <c r="G407" s="3">
        <f t="shared" si="12"/>
        <v>1420194.1712000002</v>
      </c>
      <c r="H407" s="3">
        <f t="shared" si="13"/>
        <v>0.26000000000931323</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265023.95</v>
      </c>
      <c r="D408" s="2">
        <f>'PR-RAS'!E413</f>
        <v>1615579.98</v>
      </c>
      <c r="E408" s="2">
        <v>0</v>
      </c>
      <c r="F408" s="2">
        <v>0</v>
      </c>
      <c r="G408" s="3">
        <f t="shared" si="12"/>
        <v>1422946.85137</v>
      </c>
      <c r="H408" s="3">
        <f t="shared" si="13"/>
        <v>7.0000000006984919E-2</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1831.29</v>
      </c>
      <c r="D409" s="2">
        <f>'PR-RAS'!E414</f>
        <v>0</v>
      </c>
      <c r="E409" s="2">
        <v>0</v>
      </c>
      <c r="F409" s="2">
        <v>0</v>
      </c>
      <c r="G409" s="3">
        <f t="shared" si="12"/>
        <v>747.16631999999993</v>
      </c>
      <c r="H409" s="3">
        <f t="shared" si="13"/>
        <v>0.28999999999996362</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2394374.5100000002</v>
      </c>
      <c r="D413" s="2">
        <f>'PR-RAS'!E418</f>
        <v>3856875.3700000006</v>
      </c>
      <c r="E413" s="2">
        <v>0</v>
      </c>
      <c r="F413" s="2">
        <v>0</v>
      </c>
      <c r="G413" s="3">
        <f t="shared" si="12"/>
        <v>4164547.6030000006</v>
      </c>
      <c r="H413" s="3">
        <f t="shared" si="13"/>
        <v>0.86000000033527613</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7046.4700000000012</v>
      </c>
      <c r="D415" s="2">
        <f>'PR-RAS'!E420</f>
        <v>373768.73</v>
      </c>
      <c r="E415" s="2">
        <v>0</v>
      </c>
      <c r="F415" s="2">
        <v>0</v>
      </c>
      <c r="G415" s="3">
        <f t="shared" si="12"/>
        <v>312397.74701999995</v>
      </c>
      <c r="H415" s="3">
        <f t="shared" si="13"/>
        <v>0.7400000000197906</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7909.28</v>
      </c>
      <c r="D416" s="2">
        <f>'PR-RAS'!E421</f>
        <v>2933.62</v>
      </c>
      <c r="E416" s="2">
        <v>0</v>
      </c>
      <c r="F416" s="2">
        <v>0</v>
      </c>
      <c r="G416" s="3">
        <f t="shared" si="12"/>
        <v>5717.2557999999999</v>
      </c>
      <c r="H416" s="3">
        <f t="shared" si="13"/>
        <v>0.65999999999985448</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11437468.98</v>
      </c>
      <c r="D417" s="2">
        <f>'PR-RAS'!E422</f>
        <v>13750128.290000001</v>
      </c>
      <c r="E417" s="2">
        <v>0</v>
      </c>
      <c r="F417" s="2">
        <v>0</v>
      </c>
      <c r="G417" s="3">
        <f t="shared" si="12"/>
        <v>16198093.83296</v>
      </c>
      <c r="H417" s="3">
        <f t="shared" si="13"/>
        <v>0.31000000052154064</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12670119.640000001</v>
      </c>
      <c r="D418" s="2">
        <f>'PR-RAS'!E423</f>
        <v>15436039.180000003</v>
      </c>
      <c r="E418" s="2">
        <v>0</v>
      </c>
      <c r="F418" s="2">
        <v>0</v>
      </c>
      <c r="G418" s="3">
        <f t="shared" si="12"/>
        <v>18157096.566000003</v>
      </c>
      <c r="H418" s="3">
        <f t="shared" si="13"/>
        <v>0.54000000283122063</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1232650.6600000001</v>
      </c>
      <c r="D420" s="2">
        <f>'PR-RAS'!E425</f>
        <v>1685910.8900000025</v>
      </c>
      <c r="E420" s="2">
        <v>0</v>
      </c>
      <c r="F420" s="2">
        <v>0</v>
      </c>
      <c r="G420" s="3">
        <f t="shared" si="12"/>
        <v>1929273.9523600021</v>
      </c>
      <c r="H420" s="3">
        <f t="shared" si="13"/>
        <v>0.44999999739229679</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904357.21000000008</v>
      </c>
      <c r="D421" s="2">
        <f>'PR-RAS'!E426</f>
        <v>108496.0400000001</v>
      </c>
      <c r="E421" s="2">
        <v>0</v>
      </c>
      <c r="F421" s="2">
        <v>0</v>
      </c>
      <c r="G421" s="3">
        <f t="shared" si="12"/>
        <v>470966.7018000001</v>
      </c>
      <c r="H421" s="3">
        <f t="shared" si="13"/>
        <v>0.25000000017462298</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319305.89</v>
      </c>
      <c r="D423" s="2">
        <f>'PR-RAS'!E428</f>
        <v>855999.44</v>
      </c>
      <c r="E423" s="2">
        <v>0</v>
      </c>
      <c r="F423" s="2">
        <v>0</v>
      </c>
      <c r="G423" s="3">
        <f t="shared" si="12"/>
        <v>857210.61294000002</v>
      </c>
      <c r="H423" s="3">
        <f t="shared" si="13"/>
        <v>0.54999999993015081</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627143.5</v>
      </c>
      <c r="D424" s="2">
        <f>'PR-RAS'!E430</f>
        <v>1998337.64</v>
      </c>
      <c r="E424" s="2">
        <v>0</v>
      </c>
      <c r="F424" s="2">
        <v>0</v>
      </c>
      <c r="G424" s="3">
        <f t="shared" si="12"/>
        <v>1955875.3439399996</v>
      </c>
      <c r="H424" s="3">
        <f t="shared" si="13"/>
        <v>0.86000000010244548</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627143.5</v>
      </c>
      <c r="D485" s="2">
        <f>'PR-RAS'!E491</f>
        <v>1998337.64</v>
      </c>
      <c r="E485" s="2">
        <v>0</v>
      </c>
      <c r="F485" s="2">
        <v>0</v>
      </c>
      <c r="G485" s="3">
        <f t="shared" si="12"/>
        <v>2237928.2895199996</v>
      </c>
      <c r="H485" s="3">
        <f t="shared" si="13"/>
        <v>0.86000000010244548</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627143.5</v>
      </c>
      <c r="D496" s="2">
        <f>'PR-RAS'!E502</f>
        <v>1998337.64</v>
      </c>
      <c r="E496" s="2">
        <v>0</v>
      </c>
      <c r="F496" s="2">
        <v>0</v>
      </c>
      <c r="G496" s="3">
        <f t="shared" si="12"/>
        <v>2288790.2960999995</v>
      </c>
      <c r="H496" s="3">
        <f t="shared" si="13"/>
        <v>0.86000000010244548</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627143.5</v>
      </c>
      <c r="D497" s="2">
        <f>'PR-RAS'!E503</f>
        <v>1998337.64</v>
      </c>
      <c r="E497" s="2">
        <v>0</v>
      </c>
      <c r="F497" s="2">
        <v>0</v>
      </c>
      <c r="G497" s="3">
        <f t="shared" si="12"/>
        <v>2293414.1148799998</v>
      </c>
      <c r="H497" s="3">
        <f t="shared" si="13"/>
        <v>0.86000000010244548</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20000</v>
      </c>
      <c r="D529" s="2">
        <f>'PR-RAS'!E535</f>
        <v>20000</v>
      </c>
      <c r="E529" s="2">
        <v>0</v>
      </c>
      <c r="F529" s="2">
        <v>0</v>
      </c>
      <c r="G529" s="3">
        <f t="shared" ref="G529:G836" si="14">(B529/1000)*(C529*1+D529*2)</f>
        <v>31680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20000</v>
      </c>
      <c r="D591" s="2">
        <f>'PR-RAS'!E597</f>
        <v>20000</v>
      </c>
      <c r="E591" s="2">
        <v>0</v>
      </c>
      <c r="F591" s="2">
        <v>0</v>
      </c>
      <c r="G591" s="3">
        <f t="shared" si="14"/>
        <v>35400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20000</v>
      </c>
      <c r="D615" s="2">
        <f>'PR-RAS'!E621</f>
        <v>20000</v>
      </c>
      <c r="E615" s="2">
        <v>0</v>
      </c>
      <c r="F615" s="2">
        <v>0</v>
      </c>
      <c r="G615" s="3">
        <f t="shared" si="14"/>
        <v>36840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20000</v>
      </c>
      <c r="D616" s="2">
        <f>'PR-RAS'!E622</f>
        <v>20000</v>
      </c>
      <c r="E616" s="2">
        <v>0</v>
      </c>
      <c r="F616" s="2">
        <v>0</v>
      </c>
      <c r="G616" s="3">
        <f t="shared" si="14"/>
        <v>36900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607143.5</v>
      </c>
      <c r="D633" s="2">
        <f>'PR-RAS'!E639</f>
        <v>1978337.64</v>
      </c>
      <c r="E633" s="2">
        <v>0</v>
      </c>
      <c r="F633" s="2">
        <v>0</v>
      </c>
      <c r="G633" s="3">
        <f t="shared" si="14"/>
        <v>2884333.4689599997</v>
      </c>
      <c r="H633" s="3">
        <f t="shared" si="15"/>
        <v>0.86000000010244548</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12064612.48</v>
      </c>
      <c r="D637" s="2">
        <f>'PR-RAS'!E643</f>
        <v>15748465.930000002</v>
      </c>
      <c r="E637" s="2">
        <v>0</v>
      </c>
      <c r="F637" s="2">
        <v>0</v>
      </c>
      <c r="G637" s="3">
        <f t="shared" si="14"/>
        <v>27705142.200240001</v>
      </c>
      <c r="H637" s="3">
        <f t="shared" si="15"/>
        <v>0.54999999888241291</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12690119.640000001</v>
      </c>
      <c r="D638" s="2">
        <f>'PR-RAS'!E644</f>
        <v>15456039.180000003</v>
      </c>
      <c r="E638" s="2">
        <v>0</v>
      </c>
      <c r="F638" s="2">
        <v>0</v>
      </c>
      <c r="G638" s="3">
        <f t="shared" si="14"/>
        <v>27774600.126000006</v>
      </c>
      <c r="H638" s="3">
        <f t="shared" si="15"/>
        <v>0.54000000283122063</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292426.74999999814</v>
      </c>
      <c r="E639" s="2">
        <v>0</v>
      </c>
      <c r="F639" s="2">
        <v>0</v>
      </c>
      <c r="G639" s="3">
        <f t="shared" si="14"/>
        <v>373136.53299999761</v>
      </c>
      <c r="H639" s="3">
        <f t="shared" si="15"/>
        <v>0.25000000186264515</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625507.16000000015</v>
      </c>
      <c r="D640" s="2">
        <f>'PR-RAS'!E646</f>
        <v>0</v>
      </c>
      <c r="E640" s="2">
        <v>0</v>
      </c>
      <c r="F640" s="2">
        <v>0</v>
      </c>
      <c r="G640" s="3">
        <f t="shared" si="14"/>
        <v>399699.07524000009</v>
      </c>
      <c r="H640" s="3">
        <f t="shared" si="15"/>
        <v>0.16000000014901161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904357.21000000008</v>
      </c>
      <c r="D641" s="2">
        <f>'PR-RAS'!E647</f>
        <v>108496.0400000001</v>
      </c>
      <c r="E641" s="2">
        <v>0</v>
      </c>
      <c r="F641" s="2">
        <v>0</v>
      </c>
      <c r="G641" s="3">
        <f t="shared" si="14"/>
        <v>717663.54560000019</v>
      </c>
      <c r="H641" s="3">
        <f t="shared" si="15"/>
        <v>0.25000000017462298</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278850.04999999993</v>
      </c>
      <c r="D643" s="2">
        <f>'PR-RAS'!E649</f>
        <v>400922.78999999823</v>
      </c>
      <c r="E643" s="2">
        <v>0</v>
      </c>
      <c r="F643" s="2">
        <v>0</v>
      </c>
      <c r="G643" s="3">
        <f t="shared" si="14"/>
        <v>693806.59445999772</v>
      </c>
      <c r="H643" s="3">
        <f t="shared" si="15"/>
        <v>0.26000000169733539</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242886.77</v>
      </c>
      <c r="D645" s="2">
        <f>'PR-RAS'!E651</f>
        <v>0</v>
      </c>
      <c r="E645" s="2">
        <v>0</v>
      </c>
      <c r="F645" s="2">
        <v>0</v>
      </c>
      <c r="G645" s="3">
        <f t="shared" si="14"/>
        <v>156419.07988</v>
      </c>
      <c r="H645" s="3">
        <f t="shared" si="15"/>
        <v>0.23000000001047738</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1433661.76</v>
      </c>
      <c r="D646" s="2">
        <f>'PR-RAS'!E653</f>
        <v>997263.46</v>
      </c>
      <c r="E646" s="2">
        <v>0</v>
      </c>
      <c r="F646" s="2">
        <v>0</v>
      </c>
      <c r="G646" s="3">
        <f t="shared" si="14"/>
        <v>2211181.6985999998</v>
      </c>
      <c r="H646" s="3">
        <f t="shared" si="15"/>
        <v>0.69999999995343387</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10173547.689999999</v>
      </c>
      <c r="D647" s="2">
        <f>'PR-RAS'!E654</f>
        <v>13757912.359999999</v>
      </c>
      <c r="E647" s="2">
        <v>0</v>
      </c>
      <c r="F647" s="2">
        <v>0</v>
      </c>
      <c r="G647" s="3">
        <f t="shared" si="14"/>
        <v>24347334.576859999</v>
      </c>
      <c r="H647" s="3">
        <f t="shared" si="15"/>
        <v>0.66999999992549419</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10609945.99</v>
      </c>
      <c r="D648" s="2">
        <f>'PR-RAS'!E655</f>
        <v>12930048.08</v>
      </c>
      <c r="E648" s="2">
        <v>0</v>
      </c>
      <c r="F648" s="2">
        <v>0</v>
      </c>
      <c r="G648" s="3">
        <f t="shared" si="14"/>
        <v>23596117.271049999</v>
      </c>
      <c r="H648" s="3">
        <f t="shared" si="15"/>
        <v>8.9999999850988388E-2</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997263.45999999903</v>
      </c>
      <c r="D649" s="2">
        <f>'PR-RAS'!E656</f>
        <v>1825127.7400000002</v>
      </c>
      <c r="E649" s="2">
        <v>0</v>
      </c>
      <c r="F649" s="2">
        <v>0</v>
      </c>
      <c r="G649" s="3">
        <f t="shared" si="14"/>
        <v>3011592.2731199996</v>
      </c>
      <c r="H649" s="3">
        <f t="shared" si="15"/>
        <v>0.7199999988079071</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47</v>
      </c>
      <c r="D650" s="2">
        <f>'PR-RAS'!E657</f>
        <v>54</v>
      </c>
      <c r="E650" s="2">
        <v>0</v>
      </c>
      <c r="F650" s="2">
        <v>0</v>
      </c>
      <c r="G650" s="3">
        <f t="shared" si="14"/>
        <v>100.595</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230</v>
      </c>
      <c r="D651" s="2">
        <f>'PR-RAS'!E658</f>
        <v>229</v>
      </c>
      <c r="E651" s="2">
        <v>0</v>
      </c>
      <c r="F651" s="2">
        <v>0</v>
      </c>
      <c r="G651" s="3">
        <f t="shared" si="14"/>
        <v>447.2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44</v>
      </c>
      <c r="D652" s="2">
        <f>'PR-RAS'!E659</f>
        <v>51</v>
      </c>
      <c r="E652" s="2">
        <v>0</v>
      </c>
      <c r="F652" s="2">
        <v>0</v>
      </c>
      <c r="G652" s="3">
        <f t="shared" si="14"/>
        <v>95.046000000000006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206</v>
      </c>
      <c r="D653" s="2">
        <f>'PR-RAS'!E660</f>
        <v>206</v>
      </c>
      <c r="E653" s="2">
        <v>0</v>
      </c>
      <c r="F653" s="2">
        <v>0</v>
      </c>
      <c r="G653" s="3">
        <f t="shared" si="14"/>
        <v>402.93600000000004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96068.11</v>
      </c>
      <c r="D654" s="2">
        <f>'PR-RAS'!E661</f>
        <v>111238.14</v>
      </c>
      <c r="E654" s="2">
        <v>0</v>
      </c>
      <c r="F654" s="2">
        <v>0</v>
      </c>
      <c r="G654" s="3">
        <f t="shared" si="14"/>
        <v>208009.48667000001</v>
      </c>
      <c r="H654" s="3">
        <f t="shared" si="15"/>
        <v>0.25</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375.78</v>
      </c>
      <c r="D655" s="2">
        <f>'PR-RAS'!E662</f>
        <v>0</v>
      </c>
      <c r="E655" s="2">
        <v>0</v>
      </c>
      <c r="F655" s="2">
        <v>0</v>
      </c>
      <c r="G655" s="3">
        <f t="shared" si="14"/>
        <v>245.76012</v>
      </c>
      <c r="H655" s="3">
        <f t="shared" si="15"/>
        <v>0.22000000000002728</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7856.5</v>
      </c>
      <c r="E656" s="2">
        <v>0</v>
      </c>
      <c r="F656" s="2">
        <v>0</v>
      </c>
      <c r="G656" s="3">
        <f t="shared" ref="G656:G657" si="16">(B656/1000)*(C656*1+D656*2)</f>
        <v>10292.015000000001</v>
      </c>
      <c r="H656" s="3">
        <f t="shared" ref="H656:H657" si="17">ABS(C656-ROUND(C656,0))+ABS(D656-ROUND(D656,0))</f>
        <v>0.5</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122558.78</v>
      </c>
      <c r="D657" s="2">
        <f>'PR-RAS'!E664</f>
        <v>95532</v>
      </c>
      <c r="E657" s="2">
        <v>0</v>
      </c>
      <c r="F657" s="2">
        <v>0</v>
      </c>
      <c r="G657" s="3">
        <f t="shared" si="16"/>
        <v>205736.54368000003</v>
      </c>
      <c r="H657" s="3">
        <f t="shared" si="17"/>
        <v>0.22000000000116415</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153.94</v>
      </c>
      <c r="E660" s="2">
        <v>0</v>
      </c>
      <c r="F660" s="2">
        <v>0</v>
      </c>
      <c r="G660" s="3">
        <f t="shared" si="14"/>
        <v>202.89292</v>
      </c>
      <c r="H660" s="3">
        <f t="shared" si="15"/>
        <v>6.0000000000002274E-2</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2234634.9900000002</v>
      </c>
      <c r="D662" s="2">
        <f>'PR-RAS'!E669</f>
        <v>623749.78</v>
      </c>
      <c r="E662" s="2">
        <v>0</v>
      </c>
      <c r="F662" s="2">
        <v>0</v>
      </c>
      <c r="G662" s="3">
        <f t="shared" si="14"/>
        <v>2301690.9375500004</v>
      </c>
      <c r="H662" s="3">
        <f t="shared" si="15"/>
        <v>0.2299999997485429</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32075.46</v>
      </c>
      <c r="E663" s="2">
        <v>0</v>
      </c>
      <c r="F663" s="2">
        <v>0</v>
      </c>
      <c r="G663" s="3">
        <f t="shared" si="14"/>
        <v>42467.909039999999</v>
      </c>
      <c r="H663" s="3">
        <f t="shared" si="15"/>
        <v>0.45999999999912689</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39156.980000000003</v>
      </c>
      <c r="D665" s="2">
        <f>'PR-RAS'!E672</f>
        <v>39841</v>
      </c>
      <c r="E665" s="2">
        <v>0</v>
      </c>
      <c r="F665" s="2">
        <v>0</v>
      </c>
      <c r="G665" s="3">
        <f t="shared" si="14"/>
        <v>78909.082720000006</v>
      </c>
      <c r="H665" s="3">
        <f t="shared" si="15"/>
        <v>1.9999999996798579E-2</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210647.73</v>
      </c>
      <c r="D666" s="2">
        <f>'PR-RAS'!E673</f>
        <v>137950</v>
      </c>
      <c r="E666" s="2">
        <v>0</v>
      </c>
      <c r="F666" s="2">
        <v>0</v>
      </c>
      <c r="G666" s="3">
        <f t="shared" si="14"/>
        <v>323554.24044999998</v>
      </c>
      <c r="H666" s="3">
        <f t="shared" si="15"/>
        <v>0.26999999998952262</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44294.63</v>
      </c>
      <c r="E669" s="2">
        <v>0</v>
      </c>
      <c r="F669" s="2">
        <v>0</v>
      </c>
      <c r="G669" s="3">
        <f t="shared" si="14"/>
        <v>59177.625679999997</v>
      </c>
      <c r="H669" s="3">
        <f t="shared" si="15"/>
        <v>0.37000000000261934</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69611.350000000006</v>
      </c>
      <c r="D670" s="2">
        <f>'PR-RAS'!E677</f>
        <v>14050.6</v>
      </c>
      <c r="E670" s="2">
        <v>0</v>
      </c>
      <c r="F670" s="2">
        <v>0</v>
      </c>
      <c r="G670" s="3">
        <f t="shared" si="14"/>
        <v>65369.695950000008</v>
      </c>
      <c r="H670" s="3">
        <f t="shared" si="15"/>
        <v>0.75000000000545697</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3450</v>
      </c>
      <c r="D671" s="2">
        <f>'PR-RAS'!E678</f>
        <v>19634.13</v>
      </c>
      <c r="E671" s="2">
        <v>0</v>
      </c>
      <c r="F671" s="2">
        <v>0</v>
      </c>
      <c r="G671" s="3">
        <f t="shared" si="14"/>
        <v>28621.234200000003</v>
      </c>
      <c r="H671" s="3">
        <f t="shared" si="15"/>
        <v>0.13000000000101863</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277402.5</v>
      </c>
      <c r="D674" s="2">
        <f>'PR-RAS'!E681</f>
        <v>1234617.3600000001</v>
      </c>
      <c r="E674" s="2">
        <v>0</v>
      </c>
      <c r="F674" s="2">
        <v>0</v>
      </c>
      <c r="G674" s="3">
        <f t="shared" si="14"/>
        <v>1848486.8490600002</v>
      </c>
      <c r="H674" s="3">
        <f t="shared" si="15"/>
        <v>0.86000000010244548</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3088255.93</v>
      </c>
      <c r="D676" s="2">
        <f>'PR-RAS'!E683</f>
        <v>3346758.05</v>
      </c>
      <c r="E676" s="2">
        <v>0</v>
      </c>
      <c r="F676" s="2">
        <v>0</v>
      </c>
      <c r="G676" s="3">
        <f t="shared" si="14"/>
        <v>6602696.1202499997</v>
      </c>
      <c r="H676" s="3">
        <f t="shared" si="15"/>
        <v>0.11999999964609742</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290494.96000000002</v>
      </c>
      <c r="D677" s="2">
        <f>'PR-RAS'!E684</f>
        <v>392078.66</v>
      </c>
      <c r="E677" s="2">
        <v>0</v>
      </c>
      <c r="F677" s="2">
        <v>0</v>
      </c>
      <c r="G677" s="3">
        <f t="shared" si="14"/>
        <v>726464.94128000003</v>
      </c>
      <c r="H677" s="3">
        <f t="shared" si="15"/>
        <v>0.38000000000465661</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33834.33</v>
      </c>
      <c r="D678" s="2">
        <f>'PR-RAS'!E685</f>
        <v>42380.41</v>
      </c>
      <c r="E678" s="2">
        <v>0</v>
      </c>
      <c r="F678" s="2">
        <v>0</v>
      </c>
      <c r="G678" s="3">
        <f t="shared" si="14"/>
        <v>80288.916550000009</v>
      </c>
      <c r="H678" s="3">
        <f t="shared" si="15"/>
        <v>0.74000000000523869</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3277.52</v>
      </c>
      <c r="D679" s="2">
        <f>'PR-RAS'!E686</f>
        <v>3302.51</v>
      </c>
      <c r="E679" s="2">
        <v>0</v>
      </c>
      <c r="F679" s="2">
        <v>0</v>
      </c>
      <c r="G679" s="3">
        <f t="shared" si="14"/>
        <v>6700.3621200000007</v>
      </c>
      <c r="H679" s="3">
        <f t="shared" si="15"/>
        <v>0.96999999999979991</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425610.98</v>
      </c>
      <c r="D695" s="2">
        <f>'PR-RAS'!E702</f>
        <v>561732.30000000005</v>
      </c>
      <c r="E695" s="2">
        <v>0</v>
      </c>
      <c r="F695" s="2">
        <v>0</v>
      </c>
      <c r="G695" s="3">
        <f t="shared" si="14"/>
        <v>1075058.45252</v>
      </c>
      <c r="H695" s="3">
        <f t="shared" si="15"/>
        <v>0.32000000006519258</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541610.64</v>
      </c>
      <c r="E699" s="2">
        <v>0</v>
      </c>
      <c r="F699" s="2">
        <v>0</v>
      </c>
      <c r="G699" s="3">
        <f t="shared" si="14"/>
        <v>756088.45343999995</v>
      </c>
      <c r="H699" s="3">
        <f t="shared" si="15"/>
        <v>0.35999999998603016</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135261.94</v>
      </c>
      <c r="D704" s="2">
        <f>'PR-RAS'!E711</f>
        <v>133693.69</v>
      </c>
      <c r="E704" s="2">
        <v>0</v>
      </c>
      <c r="F704" s="2">
        <v>0</v>
      </c>
      <c r="G704" s="3">
        <f t="shared" ref="G704:G707" si="20">(B704/1000)*(C704*1+D704*2)</f>
        <v>283062.47196</v>
      </c>
      <c r="H704" s="3">
        <f t="shared" ref="H704:H707" si="21">ABS(C704-ROUND(C704,0))+ABS(D704-ROUND(D704,0))</f>
        <v>0.36999999999534339</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52.94</v>
      </c>
      <c r="D705" s="2">
        <f>'PR-RAS'!E712</f>
        <v>75.81</v>
      </c>
      <c r="E705" s="2">
        <v>0</v>
      </c>
      <c r="F705" s="2">
        <v>0</v>
      </c>
      <c r="G705" s="3">
        <f t="shared" si="20"/>
        <v>144.01023999999998</v>
      </c>
      <c r="H705" s="3">
        <f t="shared" si="21"/>
        <v>0.25</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1528.12</v>
      </c>
      <c r="D715" s="2">
        <f>'PR-RAS'!E722</f>
        <v>1921.58</v>
      </c>
      <c r="E715" s="2">
        <v>0</v>
      </c>
      <c r="F715" s="2">
        <v>0</v>
      </c>
      <c r="G715" s="3">
        <f t="shared" ref="G715:G716" si="22">(B715/1000)*(C715*1+D715*2)</f>
        <v>3835.0939199999998</v>
      </c>
      <c r="H715" s="3">
        <f t="shared" ref="H715:H716" si="23">ABS(C715-ROUND(C715,0))+ABS(D715-ROUND(D715,0))</f>
        <v>0.53999999999996362</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290211.64</v>
      </c>
      <c r="D717" s="2">
        <f>'PR-RAS'!E724</f>
        <v>344535.28</v>
      </c>
      <c r="E717" s="2">
        <v>0</v>
      </c>
      <c r="F717" s="2">
        <v>0</v>
      </c>
      <c r="G717" s="3">
        <f t="shared" si="14"/>
        <v>701166.05520000006</v>
      </c>
      <c r="H717" s="3">
        <f t="shared" si="15"/>
        <v>0.64000000001396984</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2763.52</v>
      </c>
      <c r="D719" s="2">
        <f>'PR-RAS'!E726</f>
        <v>237.23</v>
      </c>
      <c r="E719" s="2">
        <v>0</v>
      </c>
      <c r="F719" s="2">
        <v>0</v>
      </c>
      <c r="G719" s="3">
        <f t="shared" si="14"/>
        <v>2324.8696399999999</v>
      </c>
      <c r="H719" s="3">
        <f t="shared" si="15"/>
        <v>0.71000000000000796</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61144.34</v>
      </c>
      <c r="D725" s="2">
        <f>'PR-RAS'!E732</f>
        <v>56114.15</v>
      </c>
      <c r="E725" s="2">
        <v>0</v>
      </c>
      <c r="F725" s="2">
        <v>0</v>
      </c>
      <c r="G725" s="3">
        <f t="shared" si="14"/>
        <v>125521.79136</v>
      </c>
      <c r="H725" s="3">
        <f t="shared" si="15"/>
        <v>0.48999999999796273</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26841.62</v>
      </c>
      <c r="D726" s="2">
        <f>'PR-RAS'!E733</f>
        <v>4855.84</v>
      </c>
      <c r="E726" s="2">
        <v>0</v>
      </c>
      <c r="F726" s="2">
        <v>0</v>
      </c>
      <c r="G726" s="3">
        <f t="shared" si="14"/>
        <v>26501.142500000002</v>
      </c>
      <c r="H726" s="3">
        <f t="shared" si="15"/>
        <v>0.54000000000087311</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166743.32</v>
      </c>
      <c r="D727" s="2">
        <f>'PR-RAS'!E734</f>
        <v>177006.21</v>
      </c>
      <c r="E727" s="2">
        <v>0</v>
      </c>
      <c r="F727" s="2">
        <v>0</v>
      </c>
      <c r="G727" s="3">
        <f t="shared" si="14"/>
        <v>378068.66723999998</v>
      </c>
      <c r="H727" s="3">
        <f t="shared" si="15"/>
        <v>0.52999999999883585</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18518.09</v>
      </c>
      <c r="D729" s="2">
        <f>'PR-RAS'!E736</f>
        <v>23479.360000000001</v>
      </c>
      <c r="E729" s="2">
        <v>0</v>
      </c>
      <c r="F729" s="2">
        <v>0</v>
      </c>
      <c r="G729" s="3">
        <f t="shared" si="14"/>
        <v>47667.117679999996</v>
      </c>
      <c r="H729" s="3">
        <f t="shared" si="15"/>
        <v>0.4500000000007276</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2406.81</v>
      </c>
      <c r="D730" s="2">
        <f>'PR-RAS'!E737</f>
        <v>4633.47</v>
      </c>
      <c r="E730" s="2">
        <v>0</v>
      </c>
      <c r="F730" s="2">
        <v>0</v>
      </c>
      <c r="G730" s="3">
        <f t="shared" si="14"/>
        <v>8510.1637499999997</v>
      </c>
      <c r="H730" s="3">
        <f t="shared" si="15"/>
        <v>0.66000000000030923</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6789.39</v>
      </c>
      <c r="D731" s="2">
        <f>'PR-RAS'!E738</f>
        <v>3776.47</v>
      </c>
      <c r="E731" s="2">
        <v>0</v>
      </c>
      <c r="F731" s="2">
        <v>0</v>
      </c>
      <c r="G731" s="3">
        <f t="shared" si="14"/>
        <v>10469.900900000001</v>
      </c>
      <c r="H731" s="3">
        <f t="shared" si="15"/>
        <v>0.86000000000012733</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100096.92</v>
      </c>
      <c r="D733" s="2">
        <f>'PR-RAS'!E740</f>
        <v>100096.92</v>
      </c>
      <c r="E733" s="2">
        <v>0</v>
      </c>
      <c r="F733" s="2">
        <v>0</v>
      </c>
      <c r="G733" s="3">
        <f t="shared" si="14"/>
        <v>219812.83632</v>
      </c>
      <c r="H733" s="3">
        <f t="shared" si="15"/>
        <v>0.16000000000349246</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20212.830000000002</v>
      </c>
      <c r="D734" s="2">
        <f>'PR-RAS'!E741</f>
        <v>22900.01</v>
      </c>
      <c r="E734" s="2">
        <v>0</v>
      </c>
      <c r="F734" s="2">
        <v>0</v>
      </c>
      <c r="G734" s="3">
        <f t="shared" si="14"/>
        <v>48387.419050000004</v>
      </c>
      <c r="H734" s="3">
        <f t="shared" si="15"/>
        <v>0.17999999999665306</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5606.55</v>
      </c>
      <c r="D735" s="2">
        <f>'PR-RAS'!E742</f>
        <v>5973.89</v>
      </c>
      <c r="E735" s="2">
        <v>0</v>
      </c>
      <c r="F735" s="2">
        <v>0</v>
      </c>
      <c r="G735" s="3">
        <f t="shared" si="14"/>
        <v>12884.878220000001</v>
      </c>
      <c r="H735" s="3">
        <f t="shared" si="15"/>
        <v>0.55999999999949068</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2071.06</v>
      </c>
      <c r="D737" s="2">
        <f>'PR-RAS'!E744</f>
        <v>4630</v>
      </c>
      <c r="E737" s="2">
        <v>0</v>
      </c>
      <c r="F737" s="2">
        <v>0</v>
      </c>
      <c r="G737" s="3">
        <f t="shared" si="28"/>
        <v>8339.6601599999995</v>
      </c>
      <c r="H737" s="3">
        <f t="shared" si="29"/>
        <v>5.999999999994543E-2</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26684.9</v>
      </c>
      <c r="E753" s="2">
        <v>0</v>
      </c>
      <c r="F753" s="2">
        <v>0</v>
      </c>
      <c r="G753" s="3">
        <f t="shared" si="14"/>
        <v>40134.089599999999</v>
      </c>
      <c r="H753" s="3">
        <f t="shared" si="15"/>
        <v>9.9999999998544808E-2</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7604.84</v>
      </c>
      <c r="D770" s="2">
        <f>'PR-RAS'!E777</f>
        <v>10605.2</v>
      </c>
      <c r="E770" s="2">
        <v>0</v>
      </c>
      <c r="F770" s="2">
        <v>0</v>
      </c>
      <c r="G770" s="3">
        <f t="shared" si="14"/>
        <v>22158.919560000002</v>
      </c>
      <c r="H770" s="3">
        <f t="shared" si="15"/>
        <v>0.36000000000058208</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24268.65</v>
      </c>
      <c r="D771" s="2">
        <f>'PR-RAS'!E778</f>
        <v>11662.28</v>
      </c>
      <c r="E771" s="2">
        <v>0</v>
      </c>
      <c r="F771" s="2">
        <v>0</v>
      </c>
      <c r="G771" s="3">
        <f t="shared" si="14"/>
        <v>36646.771700000005</v>
      </c>
      <c r="H771" s="3">
        <f t="shared" si="15"/>
        <v>0.62999999999919964</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2422.5100000000002</v>
      </c>
      <c r="D772" s="2">
        <f>'PR-RAS'!E779</f>
        <v>3028.13</v>
      </c>
      <c r="E772" s="2">
        <v>0</v>
      </c>
      <c r="F772" s="2">
        <v>0</v>
      </c>
      <c r="G772" s="3">
        <f t="shared" si="14"/>
        <v>6537.1316700000007</v>
      </c>
      <c r="H772" s="3">
        <f t="shared" si="15"/>
        <v>0.61999999999989086</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100000</v>
      </c>
      <c r="D778" s="2">
        <f>'PR-RAS'!E785</f>
        <v>0</v>
      </c>
      <c r="E778" s="2">
        <v>0</v>
      </c>
      <c r="F778" s="2">
        <v>0</v>
      </c>
      <c r="G778" s="3">
        <f t="shared" si="14"/>
        <v>77700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4066.98</v>
      </c>
      <c r="E782" s="2">
        <v>0</v>
      </c>
      <c r="F782" s="2">
        <v>0</v>
      </c>
      <c r="G782" s="3">
        <f t="shared" si="14"/>
        <v>6352.6227600000002</v>
      </c>
      <c r="H782" s="3">
        <f t="shared" si="15"/>
        <v>1.999999999998181E-2</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70248.3</v>
      </c>
      <c r="D836" s="2">
        <f>'PR-RAS'!E843</f>
        <v>57388.01</v>
      </c>
      <c r="E836" s="2">
        <v>0</v>
      </c>
      <c r="F836" s="2">
        <v>0</v>
      </c>
      <c r="G836" s="3">
        <f t="shared" si="14"/>
        <v>154495.30720000001</v>
      </c>
      <c r="H836" s="3">
        <f t="shared" si="15"/>
        <v>0.31000000000494765</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2389</v>
      </c>
      <c r="D837" s="2">
        <f>'PR-RAS'!E844</f>
        <v>2389</v>
      </c>
      <c r="E837" s="2">
        <v>0</v>
      </c>
      <c r="F837" s="2">
        <v>0</v>
      </c>
      <c r="G837" s="3">
        <f t="shared" ref="G837:G1010" si="34">(B837/1000)*(C837*1+D837*2)</f>
        <v>5991.6120000000001</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37300</v>
      </c>
      <c r="D839" s="2">
        <f>'PR-RAS'!E846</f>
        <v>36700</v>
      </c>
      <c r="E839" s="2">
        <v>0</v>
      </c>
      <c r="F839" s="2">
        <v>0</v>
      </c>
      <c r="G839" s="3">
        <f t="shared" si="34"/>
        <v>92766.599999999991</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17969.740000000002</v>
      </c>
      <c r="D843" s="2">
        <f>'PR-RAS'!E850</f>
        <v>22605.42</v>
      </c>
      <c r="E843" s="2">
        <v>0</v>
      </c>
      <c r="F843" s="2">
        <v>0</v>
      </c>
      <c r="G843" s="3">
        <f t="shared" si="34"/>
        <v>53198.048360000001</v>
      </c>
      <c r="H843" s="3">
        <f t="shared" si="35"/>
        <v>0.67999999999665306</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287578.5</v>
      </c>
      <c r="D844" s="2">
        <f>'PR-RAS'!E851</f>
        <v>317876.96000000002</v>
      </c>
      <c r="E844" s="2">
        <v>0</v>
      </c>
      <c r="F844" s="2">
        <v>0</v>
      </c>
      <c r="G844" s="3">
        <f t="shared" si="34"/>
        <v>778369.23005999997</v>
      </c>
      <c r="H844" s="3">
        <f t="shared" si="35"/>
        <v>0.53999999997904524</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88045.8</v>
      </c>
      <c r="D848" s="2">
        <f>'PR-RAS'!E855</f>
        <v>87706.84</v>
      </c>
      <c r="E848" s="2">
        <v>0</v>
      </c>
      <c r="F848" s="2">
        <v>0</v>
      </c>
      <c r="G848" s="3">
        <f t="shared" si="34"/>
        <v>223150.17955999999</v>
      </c>
      <c r="H848" s="3">
        <f t="shared" si="35"/>
        <v>0.36000000000058208</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1327</v>
      </c>
      <c r="E849" s="2">
        <v>0</v>
      </c>
      <c r="F849" s="2">
        <v>0</v>
      </c>
      <c r="G849" s="3">
        <f t="shared" si="34"/>
        <v>2250.5920000000001</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61205.87</v>
      </c>
      <c r="D850" s="2">
        <f>'PR-RAS'!E857</f>
        <v>9713.61</v>
      </c>
      <c r="E850" s="2">
        <v>0</v>
      </c>
      <c r="F850" s="2">
        <v>0</v>
      </c>
      <c r="G850" s="3">
        <f t="shared" si="34"/>
        <v>68457.493409999995</v>
      </c>
      <c r="H850" s="3">
        <f t="shared" si="35"/>
        <v>0.51999999999679858</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627143.5</v>
      </c>
      <c r="D906" s="2">
        <f>'PR-RAS'!E913</f>
        <v>1998337.64</v>
      </c>
      <c r="E906" s="2">
        <v>0</v>
      </c>
      <c r="F906" s="2">
        <v>0</v>
      </c>
      <c r="G906" s="3">
        <f t="shared" si="34"/>
        <v>4184555.9958999995</v>
      </c>
      <c r="H906" s="3">
        <f t="shared" si="35"/>
        <v>0.86000000010244548</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20000</v>
      </c>
      <c r="D989" s="2">
        <f>'PR-RAS'!E996</f>
        <v>20000</v>
      </c>
      <c r="E989" s="2">
        <v>0</v>
      </c>
      <c r="F989" s="2">
        <v>0</v>
      </c>
      <c r="G989" s="3">
        <f t="shared" si="34"/>
        <v>59280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40319644.689999998</v>
      </c>
      <c r="D1011" s="7">
        <f>BILANCA!E6</f>
        <v>42491305.740000002</v>
      </c>
      <c r="E1011" s="7">
        <v>0</v>
      </c>
      <c r="F1011" s="7">
        <v>0</v>
      </c>
      <c r="G1011" s="8">
        <f t="shared" ref="G1011:G1306" si="38">B1011/1000*C1011+B1011/500*D1011</f>
        <v>125302.25617000001</v>
      </c>
      <c r="H1011" s="8">
        <f t="shared" si="35"/>
        <v>0.57000000029802322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38427452.379999995</v>
      </c>
      <c r="D1012" s="2">
        <f>BILANCA!E7</f>
        <v>39470189.25</v>
      </c>
      <c r="E1012" s="2">
        <v>0</v>
      </c>
      <c r="F1012" s="2">
        <v>0</v>
      </c>
      <c r="G1012" s="3">
        <f t="shared" si="38"/>
        <v>234735.66175999999</v>
      </c>
      <c r="H1012" s="3">
        <f t="shared" si="35"/>
        <v>0.62999999523162842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3262654.91</v>
      </c>
      <c r="D1013" s="2">
        <f>BILANCA!E8</f>
        <v>3281265.5500000003</v>
      </c>
      <c r="E1013" s="2">
        <v>0</v>
      </c>
      <c r="F1013" s="2">
        <v>0</v>
      </c>
      <c r="G1013" s="3">
        <f t="shared" si="38"/>
        <v>29475.55803</v>
      </c>
      <c r="H1013" s="3">
        <f t="shared" si="35"/>
        <v>0.53999999957159162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3262124.02</v>
      </c>
      <c r="D1014" s="2">
        <f>BILANCA!E9</f>
        <v>3280734.66</v>
      </c>
      <c r="E1014" s="2">
        <v>0</v>
      </c>
      <c r="F1014" s="2">
        <v>0</v>
      </c>
      <c r="G1014" s="3">
        <f t="shared" si="38"/>
        <v>39294.373359999998</v>
      </c>
      <c r="H1014" s="3">
        <f t="shared" si="35"/>
        <v>0.35999999986961484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530.89</v>
      </c>
      <c r="D1015" s="2">
        <f>BILANCA!E10</f>
        <v>530.89</v>
      </c>
      <c r="E1015" s="2">
        <v>0</v>
      </c>
      <c r="F1015" s="2">
        <v>0</v>
      </c>
      <c r="G1015" s="3">
        <f t="shared" si="38"/>
        <v>7.9633500000000002</v>
      </c>
      <c r="H1015" s="3">
        <f t="shared" si="35"/>
        <v>0.22000000000002728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33547835.420000002</v>
      </c>
      <c r="D1017" s="2">
        <f>BILANCA!E12</f>
        <v>31604239.760000002</v>
      </c>
      <c r="E1017" s="2">
        <v>0</v>
      </c>
      <c r="F1017" s="2">
        <v>0</v>
      </c>
      <c r="G1017" s="3">
        <f t="shared" si="38"/>
        <v>677294.20458000002</v>
      </c>
      <c r="H1017" s="3">
        <f t="shared" si="35"/>
        <v>0.66000000014901161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31274615.030000001</v>
      </c>
      <c r="D1018" s="2">
        <f>BILANCA!E13</f>
        <v>29502047.32</v>
      </c>
      <c r="E1018" s="2">
        <v>0</v>
      </c>
      <c r="F1018" s="2">
        <v>0</v>
      </c>
      <c r="G1018" s="3">
        <f t="shared" si="38"/>
        <v>722229.67736000009</v>
      </c>
      <c r="H1018" s="3">
        <f t="shared" si="35"/>
        <v>0.35000000149011612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129381.54</v>
      </c>
      <c r="D1019" s="2">
        <f>BILANCA!E14</f>
        <v>151889.54</v>
      </c>
      <c r="E1019" s="2">
        <v>0</v>
      </c>
      <c r="F1019" s="2">
        <v>0</v>
      </c>
      <c r="G1019" s="3">
        <f t="shared" si="38"/>
        <v>3898.4455799999996</v>
      </c>
      <c r="H1019" s="3">
        <f t="shared" si="35"/>
        <v>0.91999999999825377</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18790107.48</v>
      </c>
      <c r="D1020" s="2">
        <f>BILANCA!E15</f>
        <v>18967981.75</v>
      </c>
      <c r="E1020" s="2">
        <v>0</v>
      </c>
      <c r="F1020" s="2">
        <v>0</v>
      </c>
      <c r="G1020" s="3">
        <f t="shared" si="38"/>
        <v>567260.70980000007</v>
      </c>
      <c r="H1020" s="3">
        <f t="shared" si="35"/>
        <v>0.73000000044703484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45233002.039999999</v>
      </c>
      <c r="D1021" s="2">
        <f>BILANCA!E16</f>
        <v>45233002.039999999</v>
      </c>
      <c r="E1021" s="2">
        <v>0</v>
      </c>
      <c r="F1021" s="2">
        <v>0</v>
      </c>
      <c r="G1021" s="3">
        <f t="shared" si="38"/>
        <v>1492689.0673199999</v>
      </c>
      <c r="H1021" s="3">
        <f t="shared" si="35"/>
        <v>7.9999998211860657E-2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2756562.14</v>
      </c>
      <c r="D1022" s="2">
        <f>BILANCA!E17</f>
        <v>3065286.11</v>
      </c>
      <c r="E1022" s="2">
        <v>0</v>
      </c>
      <c r="F1022" s="2">
        <v>0</v>
      </c>
      <c r="G1022" s="3">
        <f t="shared" si="38"/>
        <v>106645.61231999999</v>
      </c>
      <c r="H1022" s="3">
        <f t="shared" si="35"/>
        <v>0.25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35634438.170000002</v>
      </c>
      <c r="D1023" s="2">
        <f>BILANCA!E18</f>
        <v>37916112.119999997</v>
      </c>
      <c r="E1023" s="2">
        <v>0</v>
      </c>
      <c r="F1023" s="2">
        <v>0</v>
      </c>
      <c r="G1023" s="3">
        <f t="shared" si="38"/>
        <v>1449066.61133</v>
      </c>
      <c r="H1023" s="3">
        <f t="shared" si="35"/>
        <v>0.28999999910593033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1229844.8399999999</v>
      </c>
      <c r="D1024" s="2">
        <f>BILANCA!E19</f>
        <v>1041889.4299999997</v>
      </c>
      <c r="E1024" s="2">
        <v>0</v>
      </c>
      <c r="F1024" s="2">
        <v>0</v>
      </c>
      <c r="G1024" s="3">
        <f t="shared" si="38"/>
        <v>46390.731799999994</v>
      </c>
      <c r="H1024" s="3">
        <f t="shared" si="35"/>
        <v>0.58999999985098839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1099609.28</v>
      </c>
      <c r="D1025" s="2">
        <f>BILANCA!E20</f>
        <v>1137895.3600000001</v>
      </c>
      <c r="E1025" s="2">
        <v>0</v>
      </c>
      <c r="F1025" s="2">
        <v>0</v>
      </c>
      <c r="G1025" s="3">
        <f t="shared" si="38"/>
        <v>50631</v>
      </c>
      <c r="H1025" s="3">
        <f t="shared" si="35"/>
        <v>0.64000000013038516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175382.18</v>
      </c>
      <c r="D1026" s="2">
        <f>BILANCA!E21</f>
        <v>170012.42</v>
      </c>
      <c r="E1026" s="2">
        <v>0</v>
      </c>
      <c r="F1026" s="2">
        <v>0</v>
      </c>
      <c r="G1026" s="3">
        <f t="shared" si="38"/>
        <v>8246.5123200000016</v>
      </c>
      <c r="H1026" s="3">
        <f t="shared" si="35"/>
        <v>0.60000000000582077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390831.65</v>
      </c>
      <c r="D1027" s="2">
        <f>BILANCA!E22</f>
        <v>452831.7</v>
      </c>
      <c r="E1027" s="2">
        <v>0</v>
      </c>
      <c r="F1027" s="2">
        <v>0</v>
      </c>
      <c r="G1027" s="3">
        <f t="shared" si="38"/>
        <v>22040.415850000001</v>
      </c>
      <c r="H1027" s="3">
        <f t="shared" si="35"/>
        <v>0.6499999999650754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34142.92</v>
      </c>
      <c r="D1028" s="2">
        <f>BILANCA!E23</f>
        <v>31634.5</v>
      </c>
      <c r="E1028" s="2">
        <v>0</v>
      </c>
      <c r="F1028" s="2">
        <v>0</v>
      </c>
      <c r="G1028" s="3">
        <f t="shared" si="38"/>
        <v>1753.4145599999997</v>
      </c>
      <c r="H1028" s="3">
        <f t="shared" si="35"/>
        <v>0.58000000000174623</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101042.98</v>
      </c>
      <c r="D1029" s="2">
        <f>BILANCA!E24</f>
        <v>101042.98</v>
      </c>
      <c r="E1029" s="2">
        <v>0</v>
      </c>
      <c r="F1029" s="2">
        <v>0</v>
      </c>
      <c r="G1029" s="3">
        <f t="shared" si="38"/>
        <v>5759.4498599999997</v>
      </c>
      <c r="H1029" s="3">
        <f t="shared" si="35"/>
        <v>4.0000000008149073E-2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80902.929999999993</v>
      </c>
      <c r="D1030" s="2">
        <f>BILANCA!E25</f>
        <v>80902.929999999993</v>
      </c>
      <c r="E1030" s="2">
        <v>0</v>
      </c>
      <c r="F1030" s="2">
        <v>0</v>
      </c>
      <c r="G1030" s="3">
        <f t="shared" si="38"/>
        <v>4854.1757999999991</v>
      </c>
      <c r="H1030" s="3">
        <f t="shared" si="35"/>
        <v>0.14000000001396984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1534695.45</v>
      </c>
      <c r="D1031" s="2">
        <f>BILANCA!E26</f>
        <v>1625781.91</v>
      </c>
      <c r="E1031" s="2">
        <v>0</v>
      </c>
      <c r="F1031" s="2">
        <v>0</v>
      </c>
      <c r="G1031" s="3">
        <f t="shared" si="38"/>
        <v>100511.44467</v>
      </c>
      <c r="H1031" s="3">
        <f t="shared" si="35"/>
        <v>0.5400000000372529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2186762.5499999998</v>
      </c>
      <c r="D1033" s="2">
        <f>BILANCA!E28</f>
        <v>2558212.37</v>
      </c>
      <c r="E1033" s="2">
        <v>0</v>
      </c>
      <c r="F1033" s="2">
        <v>0</v>
      </c>
      <c r="G1033" s="3">
        <f t="shared" si="38"/>
        <v>167973.30767000001</v>
      </c>
      <c r="H1033" s="3">
        <f t="shared" si="35"/>
        <v>0.82000000029802322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46792.549999999988</v>
      </c>
      <c r="D1034" s="2">
        <f>BILANCA!E29</f>
        <v>32763.690000000002</v>
      </c>
      <c r="E1034" s="2">
        <v>0</v>
      </c>
      <c r="F1034" s="2">
        <v>0</v>
      </c>
      <c r="G1034" s="3">
        <f t="shared" si="38"/>
        <v>2695.67832</v>
      </c>
      <c r="H1034" s="3">
        <f t="shared" si="35"/>
        <v>0.76000000000931323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299845.53999999998</v>
      </c>
      <c r="D1035" s="2">
        <f>BILANCA!E30</f>
        <v>297566.45</v>
      </c>
      <c r="E1035" s="2">
        <v>0</v>
      </c>
      <c r="F1035" s="2">
        <v>0</v>
      </c>
      <c r="G1035" s="3">
        <f t="shared" si="38"/>
        <v>22374.461000000003</v>
      </c>
      <c r="H1035" s="3">
        <f t="shared" si="35"/>
        <v>0.91000000003259629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27131.23</v>
      </c>
      <c r="D1037" s="2">
        <f>BILANCA!E32</f>
        <v>27131.23</v>
      </c>
      <c r="E1037" s="2">
        <v>0</v>
      </c>
      <c r="F1037" s="2">
        <v>0</v>
      </c>
      <c r="G1037" s="3">
        <f t="shared" si="38"/>
        <v>2197.6296299999999</v>
      </c>
      <c r="H1037" s="3">
        <f t="shared" si="35"/>
        <v>0.45999999999912689</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280184.21999999997</v>
      </c>
      <c r="D1039" s="2">
        <f>BILANCA!E34</f>
        <v>291933.99</v>
      </c>
      <c r="E1039" s="2">
        <v>0</v>
      </c>
      <c r="F1039" s="2">
        <v>0</v>
      </c>
      <c r="G1039" s="3">
        <f t="shared" si="38"/>
        <v>25057.513800000001</v>
      </c>
      <c r="H1039" s="3">
        <f t="shared" si="35"/>
        <v>0.22999999998137355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896172.35000000009</v>
      </c>
      <c r="D1040" s="2">
        <f>BILANCA!E35</f>
        <v>873738.16</v>
      </c>
      <c r="E1040" s="2">
        <v>0</v>
      </c>
      <c r="F1040" s="2">
        <v>0</v>
      </c>
      <c r="G1040" s="3">
        <f t="shared" si="38"/>
        <v>79309.460099999997</v>
      </c>
      <c r="H1040" s="3">
        <f t="shared" si="35"/>
        <v>0.51000000012572855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903824.67</v>
      </c>
      <c r="D1041" s="2">
        <f>BILANCA!E36</f>
        <v>886468.99</v>
      </c>
      <c r="E1041" s="2">
        <v>0</v>
      </c>
      <c r="F1041" s="2">
        <v>0</v>
      </c>
      <c r="G1041" s="3">
        <f t="shared" si="38"/>
        <v>82979.64215</v>
      </c>
      <c r="H1041" s="3">
        <f t="shared" si="35"/>
        <v>0.33999999996740371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10445.27</v>
      </c>
      <c r="D1042" s="2">
        <f>BILANCA!E37</f>
        <v>10445.27</v>
      </c>
      <c r="E1042" s="2">
        <v>0</v>
      </c>
      <c r="F1042" s="2">
        <v>0</v>
      </c>
      <c r="G1042" s="3">
        <f t="shared" si="38"/>
        <v>1002.7459200000001</v>
      </c>
      <c r="H1042" s="3">
        <f t="shared" si="35"/>
        <v>0.54000000000087311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18097.59</v>
      </c>
      <c r="D1045" s="2">
        <f>BILANCA!E40</f>
        <v>23176.1</v>
      </c>
      <c r="E1045" s="2">
        <v>0</v>
      </c>
      <c r="F1045" s="2">
        <v>0</v>
      </c>
      <c r="G1045" s="3">
        <f t="shared" si="38"/>
        <v>2255.7426500000001</v>
      </c>
      <c r="H1045" s="3">
        <f t="shared" si="35"/>
        <v>0.50999999999839929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6517.4800000000014</v>
      </c>
      <c r="D1046" s="2">
        <f>BILANCA!E41</f>
        <v>30433.39</v>
      </c>
      <c r="E1046" s="2">
        <v>0</v>
      </c>
      <c r="F1046" s="2">
        <v>0</v>
      </c>
      <c r="G1046" s="3">
        <f t="shared" si="38"/>
        <v>2425.8333600000001</v>
      </c>
      <c r="H1046" s="3">
        <f t="shared" si="35"/>
        <v>0.87000000000080036</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14769.75</v>
      </c>
      <c r="D1047" s="2">
        <f>BILANCA!E42</f>
        <v>42739.5</v>
      </c>
      <c r="E1047" s="2">
        <v>0</v>
      </c>
      <c r="F1047" s="2">
        <v>0</v>
      </c>
      <c r="G1047" s="3">
        <f t="shared" si="38"/>
        <v>3709.2037499999997</v>
      </c>
      <c r="H1047" s="3">
        <f t="shared" si="35"/>
        <v>0.75</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1659.04</v>
      </c>
      <c r="D1048" s="2">
        <f>BILANCA!E43</f>
        <v>2709.04</v>
      </c>
      <c r="E1048" s="2">
        <v>0</v>
      </c>
      <c r="F1048" s="2">
        <v>0</v>
      </c>
      <c r="G1048" s="3">
        <f t="shared" si="38"/>
        <v>268.93055999999996</v>
      </c>
      <c r="H1048" s="3">
        <f t="shared" si="35"/>
        <v>7.999999999992724E-2</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9911.31</v>
      </c>
      <c r="D1049" s="2">
        <f>BILANCA!E44</f>
        <v>15015.15</v>
      </c>
      <c r="E1049" s="2">
        <v>0</v>
      </c>
      <c r="F1049" s="2">
        <v>0</v>
      </c>
      <c r="G1049" s="3">
        <f t="shared" si="38"/>
        <v>1557.7227899999998</v>
      </c>
      <c r="H1049" s="3">
        <f t="shared" si="35"/>
        <v>0.45999999999912689</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93893.169999999925</v>
      </c>
      <c r="D1050" s="2">
        <f>BILANCA!E45</f>
        <v>123367.77000000014</v>
      </c>
      <c r="E1050" s="2">
        <v>0</v>
      </c>
      <c r="F1050" s="2">
        <v>0</v>
      </c>
      <c r="G1050" s="3">
        <f t="shared" si="38"/>
        <v>13625.148400000007</v>
      </c>
      <c r="H1050" s="3">
        <f t="shared" si="35"/>
        <v>0.39999999979045242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82824.23</v>
      </c>
      <c r="D1052" s="2">
        <f>BILANCA!E47</f>
        <v>84096.13</v>
      </c>
      <c r="E1052" s="2">
        <v>0</v>
      </c>
      <c r="F1052" s="2">
        <v>0</v>
      </c>
      <c r="G1052" s="3">
        <f t="shared" si="38"/>
        <v>10542.692580000001</v>
      </c>
      <c r="H1052" s="3">
        <f t="shared" si="35"/>
        <v>0.36000000000058208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164706.94</v>
      </c>
      <c r="D1053" s="2">
        <f>BILANCA!E48</f>
        <v>232706.94</v>
      </c>
      <c r="E1053" s="2">
        <v>0</v>
      </c>
      <c r="F1053" s="2">
        <v>0</v>
      </c>
      <c r="G1053" s="3">
        <f t="shared" si="38"/>
        <v>27095.19526</v>
      </c>
      <c r="H1053" s="3">
        <f t="shared" si="35"/>
        <v>0.11999999999534339</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739465.05</v>
      </c>
      <c r="D1054" s="2">
        <f>BILANCA!E49</f>
        <v>740871.3</v>
      </c>
      <c r="E1054" s="2">
        <v>0</v>
      </c>
      <c r="F1054" s="2">
        <v>0</v>
      </c>
      <c r="G1054" s="3">
        <f t="shared" si="38"/>
        <v>97733.136599999998</v>
      </c>
      <c r="H1054" s="3">
        <f t="shared" si="35"/>
        <v>0.35000000009313226</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893103.05</v>
      </c>
      <c r="D1055" s="2">
        <f>BILANCA!E50</f>
        <v>934306.6</v>
      </c>
      <c r="E1055" s="2">
        <v>0</v>
      </c>
      <c r="F1055" s="2">
        <v>0</v>
      </c>
      <c r="G1055" s="3">
        <f t="shared" si="38"/>
        <v>124277.23125</v>
      </c>
      <c r="H1055" s="3">
        <f t="shared" si="35"/>
        <v>0.45000000006984919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217754.85</v>
      </c>
      <c r="D1059" s="2">
        <f>BILANCA!E54</f>
        <v>248216.67</v>
      </c>
      <c r="E1059" s="2">
        <v>0</v>
      </c>
      <c r="F1059" s="2">
        <v>0</v>
      </c>
      <c r="G1059" s="3">
        <f t="shared" si="38"/>
        <v>34995.221310000001</v>
      </c>
      <c r="H1059" s="3">
        <f t="shared" si="35"/>
        <v>0.47999999998137355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217754.85</v>
      </c>
      <c r="D1060" s="2">
        <f>BILANCA!E55</f>
        <v>248216.67</v>
      </c>
      <c r="E1060" s="2">
        <v>0</v>
      </c>
      <c r="F1060" s="2">
        <v>0</v>
      </c>
      <c r="G1060" s="3">
        <f t="shared" si="38"/>
        <v>35709.409500000002</v>
      </c>
      <c r="H1060" s="3">
        <f t="shared" si="35"/>
        <v>0.47999999998137355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1609066.08</v>
      </c>
      <c r="D1061" s="2">
        <f>BILANCA!E56</f>
        <v>4576700.0399999991</v>
      </c>
      <c r="E1061" s="2">
        <v>0</v>
      </c>
      <c r="F1061" s="2">
        <v>0</v>
      </c>
      <c r="G1061" s="3">
        <f t="shared" si="38"/>
        <v>548885.77415999991</v>
      </c>
      <c r="H1061" s="3">
        <f t="shared" si="35"/>
        <v>0.11999999918043613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1575387.06</v>
      </c>
      <c r="D1062" s="2">
        <f>BILANCA!E57</f>
        <v>4333996.0199999996</v>
      </c>
      <c r="E1062" s="2">
        <v>0</v>
      </c>
      <c r="F1062" s="2">
        <v>0</v>
      </c>
      <c r="G1062" s="3">
        <f t="shared" si="38"/>
        <v>532655.71319999988</v>
      </c>
      <c r="H1062" s="3">
        <f t="shared" si="35"/>
        <v>7.9999999608844519E-2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165025</v>
      </c>
      <c r="E1063" s="2">
        <v>0</v>
      </c>
      <c r="F1063" s="2">
        <v>0</v>
      </c>
      <c r="G1063" s="3">
        <f t="shared" si="38"/>
        <v>17492.649999999998</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33679.019999999997</v>
      </c>
      <c r="D1066" s="2">
        <f>BILANCA!E61</f>
        <v>77679.02</v>
      </c>
      <c r="E1066" s="2">
        <v>0</v>
      </c>
      <c r="F1066" s="2">
        <v>0</v>
      </c>
      <c r="G1066" s="3">
        <f t="shared" si="38"/>
        <v>10586.075360000001</v>
      </c>
      <c r="H1066" s="3">
        <f t="shared" si="35"/>
        <v>4.0000000000873115E-2</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7895.97</v>
      </c>
      <c r="D1068" s="2">
        <f>BILANCA!E63</f>
        <v>7983.9</v>
      </c>
      <c r="E1068" s="2">
        <v>0</v>
      </c>
      <c r="F1068" s="2">
        <v>0</v>
      </c>
      <c r="G1068" s="3">
        <f t="shared" si="38"/>
        <v>1384.0986600000001</v>
      </c>
      <c r="H1068" s="3">
        <f t="shared" si="35"/>
        <v>0.13000000000010914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7895.97</v>
      </c>
      <c r="D1069" s="2">
        <f>BILANCA!E64</f>
        <v>7983.9</v>
      </c>
      <c r="E1069" s="2">
        <v>0</v>
      </c>
      <c r="F1069" s="2">
        <v>0</v>
      </c>
      <c r="G1069" s="3">
        <f t="shared" si="38"/>
        <v>1407.9624299999998</v>
      </c>
      <c r="H1069" s="3">
        <f t="shared" si="35"/>
        <v>0.13000000000010914</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1892192.3099999998</v>
      </c>
      <c r="D1074" s="2">
        <f>BILANCA!E69</f>
        <v>3021116.4900000007</v>
      </c>
      <c r="E1074" s="2">
        <v>0</v>
      </c>
      <c r="F1074" s="2">
        <v>0</v>
      </c>
      <c r="G1074" s="3">
        <f t="shared" si="38"/>
        <v>507803.21856000007</v>
      </c>
      <c r="H1074" s="3">
        <f t="shared" si="35"/>
        <v>0.80000000051222742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997263.46</v>
      </c>
      <c r="D1075" s="2">
        <f>BILANCA!E70</f>
        <v>1825127.74</v>
      </c>
      <c r="E1075" s="2">
        <v>0</v>
      </c>
      <c r="F1075" s="2">
        <v>0</v>
      </c>
      <c r="G1075" s="3">
        <f t="shared" si="38"/>
        <v>302088.73110000003</v>
      </c>
      <c r="H1075" s="3">
        <f t="shared" si="35"/>
        <v>0.71999999997206032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997117.96</v>
      </c>
      <c r="D1076" s="2">
        <f>BILANCA!E71</f>
        <v>1824982.24</v>
      </c>
      <c r="E1076" s="2">
        <v>0</v>
      </c>
      <c r="F1076" s="2">
        <v>0</v>
      </c>
      <c r="G1076" s="3">
        <f t="shared" si="38"/>
        <v>306707.44104000001</v>
      </c>
      <c r="H1076" s="3">
        <f t="shared" si="35"/>
        <v>0.28000000002793968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996943.49</v>
      </c>
      <c r="D1078" s="2">
        <f>BILANCA!E73</f>
        <v>1824982.24</v>
      </c>
      <c r="E1078" s="2">
        <v>0</v>
      </c>
      <c r="F1078" s="2">
        <v>0</v>
      </c>
      <c r="G1078" s="3">
        <f t="shared" si="38"/>
        <v>315989.74196000001</v>
      </c>
      <c r="H1078" s="3">
        <f t="shared" si="35"/>
        <v>0.72999999998137355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174.47</v>
      </c>
      <c r="D1080" s="2">
        <f>BILANCA!E75</f>
        <v>0</v>
      </c>
      <c r="E1080" s="2">
        <v>0</v>
      </c>
      <c r="F1080" s="2">
        <v>0</v>
      </c>
      <c r="G1080" s="3">
        <f t="shared" si="38"/>
        <v>12.212900000000001</v>
      </c>
      <c r="H1080" s="3">
        <f t="shared" si="35"/>
        <v>0.46999999999999886</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145.5</v>
      </c>
      <c r="D1085" s="2">
        <f>BILANCA!E80</f>
        <v>145.5</v>
      </c>
      <c r="E1085" s="2">
        <v>0</v>
      </c>
      <c r="F1085" s="2">
        <v>0</v>
      </c>
      <c r="G1085" s="3">
        <f t="shared" si="38"/>
        <v>32.737499999999997</v>
      </c>
      <c r="H1085" s="3">
        <f t="shared" si="35"/>
        <v>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11832.3</v>
      </c>
      <c r="D1087" s="2">
        <f>BILANCA!E82</f>
        <v>18643.099999999999</v>
      </c>
      <c r="E1087" s="2">
        <v>0</v>
      </c>
      <c r="F1087" s="2">
        <v>0</v>
      </c>
      <c r="G1087" s="3">
        <f t="shared" si="38"/>
        <v>3782.1244999999999</v>
      </c>
      <c r="H1087" s="3">
        <f t="shared" si="35"/>
        <v>0.39999999999781721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0.32</v>
      </c>
      <c r="D1089" s="2">
        <f>BILANCA!E84</f>
        <v>0</v>
      </c>
      <c r="E1089" s="2">
        <v>0</v>
      </c>
      <c r="F1089" s="2">
        <v>0</v>
      </c>
      <c r="G1089" s="3">
        <f t="shared" si="38"/>
        <v>2.528E-2</v>
      </c>
      <c r="H1089" s="3">
        <f t="shared" si="35"/>
        <v>0.32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11831.98</v>
      </c>
      <c r="D1092" s="2">
        <f>BILANCA!E87</f>
        <v>18643.099999999999</v>
      </c>
      <c r="E1092" s="2">
        <v>0</v>
      </c>
      <c r="F1092" s="2">
        <v>0</v>
      </c>
      <c r="G1092" s="3">
        <f t="shared" si="38"/>
        <v>4027.6907599999995</v>
      </c>
      <c r="H1092" s="3">
        <f t="shared" si="35"/>
        <v>0.11999999999898137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320001.93</v>
      </c>
      <c r="D1140" s="2">
        <f>BILANCA!E135</f>
        <v>320001.93</v>
      </c>
      <c r="E1140" s="2">
        <v>0</v>
      </c>
      <c r="F1140" s="2">
        <v>0</v>
      </c>
      <c r="G1140" s="3">
        <f t="shared" si="38"/>
        <v>124800.7527</v>
      </c>
      <c r="H1140" s="3">
        <f t="shared" si="41"/>
        <v>0.14000000001396984</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320001.93</v>
      </c>
      <c r="D1141" s="2">
        <f>BILANCA!E136</f>
        <v>320001.93</v>
      </c>
      <c r="E1141" s="2">
        <v>0</v>
      </c>
      <c r="F1141" s="2">
        <v>0</v>
      </c>
      <c r="G1141" s="3">
        <f t="shared" si="38"/>
        <v>125760.75848999999</v>
      </c>
      <c r="H1141" s="3">
        <f t="shared" si="41"/>
        <v>0.14000000001396984</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320001.93</v>
      </c>
      <c r="D1145" s="2">
        <f>BILANCA!E140</f>
        <v>320001.93</v>
      </c>
      <c r="E1145" s="2">
        <v>0</v>
      </c>
      <c r="F1145" s="2">
        <v>0</v>
      </c>
      <c r="G1145" s="3">
        <f t="shared" si="38"/>
        <v>129600.78164999999</v>
      </c>
      <c r="H1145" s="3">
        <f t="shared" si="41"/>
        <v>0.14000000001396984</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312298.46999999991</v>
      </c>
      <c r="D1152" s="2">
        <f>BILANCA!E147</f>
        <v>854410.00000000023</v>
      </c>
      <c r="E1152" s="2">
        <v>0</v>
      </c>
      <c r="F1152" s="2">
        <v>0</v>
      </c>
      <c r="G1152" s="3">
        <f t="shared" si="38"/>
        <v>286998.82274000003</v>
      </c>
      <c r="H1152" s="3">
        <f t="shared" si="41"/>
        <v>0.47000000014668331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16380.99</v>
      </c>
      <c r="D1153" s="2">
        <f>BILANCA!E148</f>
        <v>20716.22</v>
      </c>
      <c r="E1153" s="2">
        <v>0</v>
      </c>
      <c r="F1153" s="2">
        <v>0</v>
      </c>
      <c r="G1153" s="3">
        <f t="shared" si="38"/>
        <v>8267.3204900000001</v>
      </c>
      <c r="H1153" s="3">
        <f t="shared" si="41"/>
        <v>0.23000000000138243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4190.53</v>
      </c>
      <c r="D1155" s="2">
        <f>BILANCA!E150</f>
        <v>490581.56</v>
      </c>
      <c r="E1155" s="2">
        <v>0</v>
      </c>
      <c r="F1155" s="2">
        <v>0</v>
      </c>
      <c r="G1155" s="3">
        <f t="shared" si="38"/>
        <v>142876.27924999999</v>
      </c>
      <c r="H1155" s="3">
        <f t="shared" si="41"/>
        <v>0.91000000000258296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2851.78</v>
      </c>
      <c r="D1158" s="2">
        <f>BILANCA!E153</f>
        <v>154196.6</v>
      </c>
      <c r="E1158" s="2">
        <v>0</v>
      </c>
      <c r="F1158" s="2">
        <v>0</v>
      </c>
      <c r="G1158" s="3">
        <f t="shared" si="38"/>
        <v>46064.257039999997</v>
      </c>
      <c r="H1158" s="3">
        <f t="shared" si="41"/>
        <v>0.61999999999397915</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30576.400000000001</v>
      </c>
      <c r="E1159" s="2">
        <v>0</v>
      </c>
      <c r="F1159" s="2">
        <v>0</v>
      </c>
      <c r="G1159" s="3">
        <f t="shared" si="38"/>
        <v>9111.7672000000002</v>
      </c>
      <c r="H1159" s="3">
        <f t="shared" si="41"/>
        <v>0.40000000000145519</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581.29999999999995</v>
      </c>
      <c r="D1160" s="2">
        <f>BILANCA!E155</f>
        <v>1283.7</v>
      </c>
      <c r="E1160" s="2">
        <v>0</v>
      </c>
      <c r="F1160" s="2">
        <v>0</v>
      </c>
      <c r="G1160" s="3">
        <f t="shared" si="38"/>
        <v>472.30500000000001</v>
      </c>
      <c r="H1160" s="3">
        <f t="shared" si="41"/>
        <v>0.59999999999990905</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3.18</v>
      </c>
      <c r="D1161" s="2">
        <f>BILANCA!E156</f>
        <v>272024.86</v>
      </c>
      <c r="E1161" s="2">
        <v>0</v>
      </c>
      <c r="F1161" s="2">
        <v>0</v>
      </c>
      <c r="G1161" s="3">
        <f t="shared" si="38"/>
        <v>82151.987899999993</v>
      </c>
      <c r="H1161" s="3">
        <f t="shared" si="41"/>
        <v>0.32000000001397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754.27</v>
      </c>
      <c r="D1163" s="2">
        <f>BILANCA!E158</f>
        <v>32500</v>
      </c>
      <c r="E1163" s="2">
        <v>0</v>
      </c>
      <c r="F1163" s="2">
        <v>0</v>
      </c>
      <c r="G1163" s="3">
        <f t="shared" si="38"/>
        <v>10060.40331</v>
      </c>
      <c r="H1163" s="3">
        <f t="shared" si="41"/>
        <v>0.26999999999998181</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204451.3</v>
      </c>
      <c r="D1164" s="2">
        <f>BILANCA!E159</f>
        <v>189511.27</v>
      </c>
      <c r="E1164" s="2">
        <v>0</v>
      </c>
      <c r="F1164" s="2">
        <v>0</v>
      </c>
      <c r="G1164" s="3">
        <f t="shared" si="38"/>
        <v>89854.971359999996</v>
      </c>
      <c r="H1164" s="3">
        <f t="shared" si="41"/>
        <v>0.56999999997788109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339091.35</v>
      </c>
      <c r="D1165" s="2">
        <f>BILANCA!E160</f>
        <v>443505.24</v>
      </c>
      <c r="E1165" s="2">
        <v>0</v>
      </c>
      <c r="F1165" s="2">
        <v>0</v>
      </c>
      <c r="G1165" s="3">
        <f t="shared" si="38"/>
        <v>190045.78365</v>
      </c>
      <c r="H1165" s="3">
        <f t="shared" si="41"/>
        <v>0.58999999996740371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44411.07</v>
      </c>
      <c r="D1166" s="2">
        <f>BILANCA!E161</f>
        <v>6236.18</v>
      </c>
      <c r="E1166" s="2">
        <v>0</v>
      </c>
      <c r="F1166" s="2">
        <v>0</v>
      </c>
      <c r="G1166" s="3">
        <f t="shared" si="38"/>
        <v>8873.8150800000003</v>
      </c>
      <c r="H1166" s="3">
        <f t="shared" si="41"/>
        <v>0.25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6660.17</v>
      </c>
      <c r="D1168" s="2">
        <f>BILANCA!E163</f>
        <v>6462.44</v>
      </c>
      <c r="E1168" s="2">
        <v>0</v>
      </c>
      <c r="F1168" s="2">
        <v>0</v>
      </c>
      <c r="G1168" s="3">
        <f t="shared" si="38"/>
        <v>3094.4378999999999</v>
      </c>
      <c r="H1168" s="3">
        <f t="shared" si="41"/>
        <v>0.60999999999967258</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302886.94</v>
      </c>
      <c r="D1169" s="2">
        <f>BILANCA!E164</f>
        <v>302602.90999999997</v>
      </c>
      <c r="E1169" s="2">
        <v>0</v>
      </c>
      <c r="F1169" s="2">
        <v>0</v>
      </c>
      <c r="G1169" s="3">
        <f t="shared" si="38"/>
        <v>144386.74883999999</v>
      </c>
      <c r="H1169" s="3">
        <f t="shared" si="41"/>
        <v>0.15000000002328306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7909.380000000001</v>
      </c>
      <c r="D1170" s="2">
        <f>BILANCA!E165</f>
        <v>2933.7200000000012</v>
      </c>
      <c r="E1170" s="2">
        <v>0</v>
      </c>
      <c r="F1170" s="2">
        <v>0</v>
      </c>
      <c r="G1170" s="3">
        <f t="shared" si="38"/>
        <v>2204.2912000000006</v>
      </c>
      <c r="H1170" s="3">
        <f t="shared" si="41"/>
        <v>0.65999999999985448</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150.72999999999999</v>
      </c>
      <c r="D1171" s="2">
        <f>BILANCA!E166</f>
        <v>150.72999999999999</v>
      </c>
      <c r="E1171" s="2">
        <v>0</v>
      </c>
      <c r="F1171" s="2">
        <v>0</v>
      </c>
      <c r="G1171" s="3">
        <f t="shared" si="38"/>
        <v>72.802590000000009</v>
      </c>
      <c r="H1171" s="3">
        <f t="shared" si="41"/>
        <v>0.54000000000002046</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25872.74</v>
      </c>
      <c r="D1172" s="2">
        <f>BILANCA!E167</f>
        <v>20427.72</v>
      </c>
      <c r="E1172" s="2">
        <v>0</v>
      </c>
      <c r="F1172" s="2">
        <v>0</v>
      </c>
      <c r="G1172" s="3">
        <f t="shared" si="38"/>
        <v>10809.96516</v>
      </c>
      <c r="H1172" s="3">
        <f t="shared" si="41"/>
        <v>0.53999999999723514</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18114.09</v>
      </c>
      <c r="D1175" s="2">
        <f>BILANCA!E170</f>
        <v>17644.73</v>
      </c>
      <c r="E1175" s="2">
        <v>0</v>
      </c>
      <c r="F1175" s="2">
        <v>0</v>
      </c>
      <c r="G1175" s="3">
        <f t="shared" si="38"/>
        <v>8811.5857500000002</v>
      </c>
      <c r="H1175" s="3">
        <f t="shared" si="41"/>
        <v>0.36000000000058208</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242886.77</v>
      </c>
      <c r="D1176" s="2">
        <f>BILANCA!E171</f>
        <v>0</v>
      </c>
      <c r="E1176" s="2">
        <v>0</v>
      </c>
      <c r="F1176" s="2">
        <v>0</v>
      </c>
      <c r="G1176" s="3">
        <f t="shared" si="38"/>
        <v>40319.203820000002</v>
      </c>
      <c r="H1176" s="3">
        <f t="shared" si="41"/>
        <v>0.23000000001047738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242886.77</v>
      </c>
      <c r="D1179" s="2">
        <f>BILANCA!E174</f>
        <v>0</v>
      </c>
      <c r="E1179" s="2">
        <v>0</v>
      </c>
      <c r="F1179" s="2">
        <v>0</v>
      </c>
      <c r="G1179" s="3">
        <f t="shared" si="38"/>
        <v>41047.864130000002</v>
      </c>
      <c r="H1179" s="3">
        <f t="shared" si="41"/>
        <v>0.23000000001047738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40319644.689999998</v>
      </c>
      <c r="D1180" s="2">
        <f>BILANCA!E176</f>
        <v>42491305.739999995</v>
      </c>
      <c r="E1180" s="2">
        <v>0</v>
      </c>
      <c r="F1180" s="2">
        <v>0</v>
      </c>
      <c r="G1180" s="3">
        <f t="shared" si="38"/>
        <v>21301383.548900001</v>
      </c>
      <c r="H1180" s="3">
        <f t="shared" si="41"/>
        <v>0.57000000774860382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1656317.9200000002</v>
      </c>
      <c r="D1181" s="2">
        <f>BILANCA!E177</f>
        <v>4099353.28</v>
      </c>
      <c r="E1181" s="2">
        <v>0</v>
      </c>
      <c r="F1181" s="2">
        <v>0</v>
      </c>
      <c r="G1181" s="3">
        <f t="shared" si="38"/>
        <v>1685209.1860799999</v>
      </c>
      <c r="H1181" s="3">
        <f t="shared" si="41"/>
        <v>0.3599999996367842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849344.1</v>
      </c>
      <c r="D1182" s="2">
        <f>BILANCA!E178</f>
        <v>1045207.84</v>
      </c>
      <c r="E1182" s="2">
        <v>0</v>
      </c>
      <c r="F1182" s="2">
        <v>0</v>
      </c>
      <c r="G1182" s="3">
        <f t="shared" si="38"/>
        <v>505638.68215999997</v>
      </c>
      <c r="H1182" s="3">
        <f t="shared" si="41"/>
        <v>0.26000000000931323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531172.5</v>
      </c>
      <c r="D1183" s="2">
        <f>BILANCA!E179</f>
        <v>606892.59</v>
      </c>
      <c r="E1183" s="2">
        <v>0</v>
      </c>
      <c r="F1183" s="2">
        <v>0</v>
      </c>
      <c r="G1183" s="3">
        <f t="shared" si="38"/>
        <v>301877.67863999994</v>
      </c>
      <c r="H1183" s="3">
        <f t="shared" si="41"/>
        <v>0.91000000003259629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127277.45</v>
      </c>
      <c r="D1184" s="2">
        <f>BILANCA!E180</f>
        <v>111985.98</v>
      </c>
      <c r="E1184" s="2">
        <v>0</v>
      </c>
      <c r="F1184" s="2">
        <v>0</v>
      </c>
      <c r="G1184" s="3">
        <f t="shared" si="38"/>
        <v>61117.397339999996</v>
      </c>
      <c r="H1184" s="3">
        <f t="shared" si="41"/>
        <v>0.47000000000116415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1024.3499999999999</v>
      </c>
      <c r="D1185" s="2">
        <f>BILANCA!E181</f>
        <v>13069.050000000001</v>
      </c>
      <c r="E1185" s="2">
        <v>0</v>
      </c>
      <c r="F1185" s="2">
        <v>0</v>
      </c>
      <c r="G1185" s="3">
        <f t="shared" si="38"/>
        <v>4753.42875</v>
      </c>
      <c r="H1185" s="3">
        <f t="shared" si="41"/>
        <v>0.40000000000100044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11895.36</v>
      </c>
      <c r="E1187" s="2">
        <v>0</v>
      </c>
      <c r="F1187" s="2">
        <v>0</v>
      </c>
      <c r="G1187" s="3">
        <f t="shared" si="38"/>
        <v>4210.9574400000001</v>
      </c>
      <c r="H1187" s="3">
        <f t="shared" si="41"/>
        <v>0.36000000000058208</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1024.3499999999999</v>
      </c>
      <c r="D1188" s="2">
        <f>BILANCA!E184</f>
        <v>1173.69</v>
      </c>
      <c r="E1188" s="2">
        <v>0</v>
      </c>
      <c r="F1188" s="2">
        <v>0</v>
      </c>
      <c r="G1188" s="3">
        <f t="shared" si="38"/>
        <v>600.16794000000004</v>
      </c>
      <c r="H1188" s="3">
        <f t="shared" si="41"/>
        <v>0.65999999999985448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10453.27</v>
      </c>
      <c r="D1189" s="2">
        <f>BILANCA!E185</f>
        <v>6750.35</v>
      </c>
      <c r="E1189" s="2">
        <v>0</v>
      </c>
      <c r="F1189" s="2">
        <v>0</v>
      </c>
      <c r="G1189" s="3">
        <f t="shared" si="38"/>
        <v>4287.7606300000007</v>
      </c>
      <c r="H1189" s="3">
        <f t="shared" si="41"/>
        <v>0.62000000000080036</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605.62</v>
      </c>
      <c r="E1190" s="2">
        <v>0</v>
      </c>
      <c r="F1190" s="2">
        <v>0</v>
      </c>
      <c r="G1190" s="3">
        <f>B1190/1000*C1190+B1190/500*D1190</f>
        <v>218.0232</v>
      </c>
      <c r="H1190" s="3">
        <f>ABS(C1190-ROUND(C1190,0))+ABS(D1190-ROUND(D1190,0))</f>
        <v>0.37999999999999545</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605.62</v>
      </c>
      <c r="E1193" s="2">
        <v>0</v>
      </c>
      <c r="F1193" s="2">
        <v>0</v>
      </c>
      <c r="G1193" s="3">
        <f t="shared" si="42"/>
        <v>221.65691999999999</v>
      </c>
      <c r="H1193" s="3">
        <f t="shared" si="43"/>
        <v>0.37999999999999545</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827.54</v>
      </c>
      <c r="D1198" s="2">
        <f>BILANCA!E194</f>
        <v>748.16</v>
      </c>
      <c r="E1198" s="2">
        <v>0</v>
      </c>
      <c r="F1198" s="2">
        <v>0</v>
      </c>
      <c r="G1198" s="3">
        <f t="shared" si="38"/>
        <v>436.88567999999998</v>
      </c>
      <c r="H1198" s="3">
        <f t="shared" si="41"/>
        <v>0.62000000000000455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1874.52</v>
      </c>
      <c r="E1199" s="2">
        <v>0</v>
      </c>
      <c r="F1199" s="2">
        <v>0</v>
      </c>
      <c r="G1199" s="3">
        <f t="shared" si="38"/>
        <v>708.56856000000005</v>
      </c>
      <c r="H1199" s="3">
        <f t="shared" si="41"/>
        <v>0.48000000000001819</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178588.99</v>
      </c>
      <c r="D1200" s="2">
        <f>BILANCA!E196</f>
        <v>303281.57</v>
      </c>
      <c r="E1200" s="2">
        <v>0</v>
      </c>
      <c r="F1200" s="2">
        <v>0</v>
      </c>
      <c r="G1200" s="3">
        <f t="shared" si="38"/>
        <v>149178.90470000001</v>
      </c>
      <c r="H1200" s="3">
        <f t="shared" si="41"/>
        <v>0.44000000000232831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112645.96</v>
      </c>
      <c r="D1201" s="2">
        <f>BILANCA!E197</f>
        <v>262764.05</v>
      </c>
      <c r="E1201" s="2">
        <v>0</v>
      </c>
      <c r="F1201" s="2">
        <v>0</v>
      </c>
      <c r="G1201" s="3">
        <f t="shared" si="38"/>
        <v>121891.24546000001</v>
      </c>
      <c r="H1201" s="3">
        <f t="shared" si="41"/>
        <v>8.9999999981955625E-2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29508.63</v>
      </c>
      <c r="D1202" s="2">
        <f>BILANCA!E198</f>
        <v>30370.03</v>
      </c>
      <c r="E1202" s="2">
        <v>0</v>
      </c>
      <c r="F1202" s="2">
        <v>0</v>
      </c>
      <c r="G1202" s="3">
        <f t="shared" ref="G1202:G1206" si="44">B1202/1000*C1202+B1202/500*D1202</f>
        <v>17327.748480000002</v>
      </c>
      <c r="H1202" s="3">
        <f t="shared" ref="H1202:H1206" si="45">ABS(C1202-ROUND(C1202,0))+ABS(D1202-ROUND(D1202,0))</f>
        <v>0.39999999999781721</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13975.67</v>
      </c>
      <c r="D1203" s="2">
        <f>BILANCA!E199</f>
        <v>150491.25</v>
      </c>
      <c r="E1203" s="2">
        <v>0</v>
      </c>
      <c r="F1203" s="2">
        <v>0</v>
      </c>
      <c r="G1203" s="3">
        <f t="shared" si="44"/>
        <v>60786.926810000004</v>
      </c>
      <c r="H1203" s="3">
        <f t="shared" si="45"/>
        <v>0.57999999999992724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69161.66</v>
      </c>
      <c r="D1206" s="2">
        <f>BILANCA!E202</f>
        <v>81902.77</v>
      </c>
      <c r="E1206" s="2">
        <v>0</v>
      </c>
      <c r="F1206" s="2">
        <v>0</v>
      </c>
      <c r="G1206" s="3">
        <f t="shared" si="44"/>
        <v>45661.571200000006</v>
      </c>
      <c r="H1206" s="3">
        <f t="shared" si="45"/>
        <v>0.569999999992433</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668335.06000000006</v>
      </c>
      <c r="D1223" s="2">
        <f>BILANCA!E219</f>
        <v>2646672.7000000002</v>
      </c>
      <c r="E1223" s="2">
        <v>0</v>
      </c>
      <c r="F1223" s="2">
        <v>0</v>
      </c>
      <c r="G1223" s="3">
        <f t="shared" si="38"/>
        <v>1269837.9379799999</v>
      </c>
      <c r="H1223" s="3">
        <f t="shared" si="41"/>
        <v>0.35999999986961484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668335.06000000006</v>
      </c>
      <c r="D1224" s="2">
        <f>BILANCA!E220</f>
        <v>2646672.7000000002</v>
      </c>
      <c r="E1224" s="2">
        <v>0</v>
      </c>
      <c r="F1224" s="2">
        <v>0</v>
      </c>
      <c r="G1224" s="3">
        <f t="shared" si="38"/>
        <v>1275799.6184399999</v>
      </c>
      <c r="H1224" s="3">
        <f t="shared" si="41"/>
        <v>0.35999999986961484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627143.5</v>
      </c>
      <c r="D1229" s="2">
        <f>BILANCA!E225</f>
        <v>2625481.14</v>
      </c>
      <c r="E1229" s="2">
        <v>0</v>
      </c>
      <c r="F1229" s="2">
        <v>0</v>
      </c>
      <c r="G1229" s="3">
        <f t="shared" si="38"/>
        <v>1287305.1658200002</v>
      </c>
      <c r="H1229" s="3">
        <f t="shared" si="41"/>
        <v>0.64000000013038516</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41191.56</v>
      </c>
      <c r="D1234" s="2">
        <f>BILANCA!E230</f>
        <v>21191.56</v>
      </c>
      <c r="E1234" s="2">
        <v>0</v>
      </c>
      <c r="F1234" s="2">
        <v>0</v>
      </c>
      <c r="G1234" s="3">
        <f t="shared" si="38"/>
        <v>18720.728320000002</v>
      </c>
      <c r="H1234" s="3">
        <f t="shared" si="41"/>
        <v>0.88000000000101863</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25992.800000000017</v>
      </c>
      <c r="D1251" s="2">
        <f>BILANCA!E247</f>
        <v>144708.68999999997</v>
      </c>
      <c r="E1251" s="2">
        <v>0</v>
      </c>
      <c r="F1251" s="2">
        <v>0</v>
      </c>
      <c r="G1251" s="3">
        <f>B1251/1000*C1251+B1251/500*D1251</f>
        <v>76013.853379999986</v>
      </c>
      <c r="H1251" s="3">
        <f>ABS(C1251-ROUND(C1251,0))+ABS(D1251-ROUND(D1251,0))</f>
        <v>0.51000000000931323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38663326.769999996</v>
      </c>
      <c r="D1255" s="2">
        <f>BILANCA!E251</f>
        <v>38391952.459999993</v>
      </c>
      <c r="E1255" s="2">
        <v>0</v>
      </c>
      <c r="F1255" s="2">
        <v>0</v>
      </c>
      <c r="G1255" s="3">
        <f t="shared" si="38"/>
        <v>28284571.764049996</v>
      </c>
      <c r="H1255" s="3">
        <f t="shared" si="41"/>
        <v>0.68999999761581421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38065170.829999998</v>
      </c>
      <c r="D1256" s="2">
        <f>BILANCA!E252</f>
        <v>37135030.229999997</v>
      </c>
      <c r="E1256" s="2">
        <v>0</v>
      </c>
      <c r="F1256" s="2">
        <v>0</v>
      </c>
      <c r="G1256" s="3">
        <f t="shared" si="38"/>
        <v>27634466.897339996</v>
      </c>
      <c r="H1256" s="3">
        <f t="shared" si="41"/>
        <v>0.39999999850988388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38733505.890000001</v>
      </c>
      <c r="D1257" s="2">
        <f>BILANCA!E253</f>
        <v>39781702.93</v>
      </c>
      <c r="E1257" s="2">
        <v>0</v>
      </c>
      <c r="F1257" s="2">
        <v>0</v>
      </c>
      <c r="G1257" s="3">
        <f t="shared" si="38"/>
        <v>29219337.202249996</v>
      </c>
      <c r="H1257" s="3">
        <f t="shared" si="41"/>
        <v>0.17999999970197678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668335.06000000006</v>
      </c>
      <c r="D1258" s="2">
        <f>BILANCA!E254</f>
        <v>2646672.7000000002</v>
      </c>
      <c r="E1258" s="2">
        <v>0</v>
      </c>
      <c r="F1258" s="2">
        <v>0</v>
      </c>
      <c r="G1258" s="3">
        <f t="shared" si="38"/>
        <v>1478496.7540800001</v>
      </c>
      <c r="H1258" s="3">
        <f t="shared" si="41"/>
        <v>0.35999999986961484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278850.05000000005</v>
      </c>
      <c r="D1259" s="2">
        <f>BILANCA!E255</f>
        <v>400922.79000000004</v>
      </c>
      <c r="E1259" s="2">
        <v>0</v>
      </c>
      <c r="F1259" s="2">
        <v>0</v>
      </c>
      <c r="G1259" s="3">
        <f t="shared" si="38"/>
        <v>269093.21187000006</v>
      </c>
      <c r="H1259" s="3">
        <f t="shared" si="41"/>
        <v>0.26000000000931323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2065852.37</v>
      </c>
      <c r="D1260" s="2">
        <f>BILANCA!E256</f>
        <v>2491445.08</v>
      </c>
      <c r="E1260" s="2">
        <v>0</v>
      </c>
      <c r="F1260" s="2">
        <v>0</v>
      </c>
      <c r="G1260" s="3">
        <f t="shared" si="38"/>
        <v>1762185.6325000001</v>
      </c>
      <c r="H1260" s="3">
        <f t="shared" si="41"/>
        <v>0.45000000018626451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1458708.87</v>
      </c>
      <c r="D1261" s="2">
        <f>BILANCA!E257</f>
        <v>513107.43999999994</v>
      </c>
      <c r="E1261" s="2">
        <v>0</v>
      </c>
      <c r="F1261" s="2">
        <v>0</v>
      </c>
      <c r="G1261" s="3">
        <f t="shared" si="38"/>
        <v>623715.86124999996</v>
      </c>
      <c r="H1261" s="3">
        <f t="shared" si="41"/>
        <v>0.56999999983236194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607143.5</v>
      </c>
      <c r="D1263" s="2">
        <f>BILANCA!E259</f>
        <v>1978337.64</v>
      </c>
      <c r="E1263" s="2">
        <v>0</v>
      </c>
      <c r="F1263" s="2">
        <v>0</v>
      </c>
      <c r="G1263" s="3">
        <f t="shared" si="38"/>
        <v>1154646.1513399999</v>
      </c>
      <c r="H1263" s="3">
        <f t="shared" si="41"/>
        <v>0.86000000010244548</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1787002.32</v>
      </c>
      <c r="D1264" s="2">
        <f>BILANCA!E260</f>
        <v>2090522.29</v>
      </c>
      <c r="E1264" s="2">
        <v>0</v>
      </c>
      <c r="F1264" s="2">
        <v>0</v>
      </c>
      <c r="G1264" s="3">
        <f t="shared" si="38"/>
        <v>1515883.9125999999</v>
      </c>
      <c r="H1264" s="3">
        <f t="shared" si="41"/>
        <v>0.61000000010244548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1787002.32</v>
      </c>
      <c r="D1266" s="2">
        <f>BILANCA!E262</f>
        <v>2090522.29</v>
      </c>
      <c r="E1266" s="2">
        <v>0</v>
      </c>
      <c r="F1266" s="2">
        <v>0</v>
      </c>
      <c r="G1266" s="3">
        <f t="shared" si="38"/>
        <v>1527820.0063999998</v>
      </c>
      <c r="H1266" s="3">
        <f t="shared" si="41"/>
        <v>0.61000000010244548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311396.61</v>
      </c>
      <c r="D1278" s="2">
        <f>BILANCA!E274</f>
        <v>853065.82000000007</v>
      </c>
      <c r="E1278" s="2">
        <v>0</v>
      </c>
      <c r="F1278" s="2">
        <v>0</v>
      </c>
      <c r="G1278" s="3">
        <f t="shared" si="38"/>
        <v>540697.571</v>
      </c>
      <c r="H1278" s="3">
        <f t="shared" si="41"/>
        <v>0.56999999994877726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6513.09</v>
      </c>
      <c r="D1279" s="2">
        <f>BILANCA!E275</f>
        <v>8460.2000000000007</v>
      </c>
      <c r="E1279" s="2">
        <v>0</v>
      </c>
      <c r="F1279" s="2">
        <v>0</v>
      </c>
      <c r="G1279" s="3">
        <f t="shared" ref="G1279:G1294" si="48">B1279/1000*C1279+B1279/500*D1279</f>
        <v>6303.6088100000006</v>
      </c>
      <c r="H1279" s="3">
        <f t="shared" ref="H1279:H1294" si="49">ABS(C1279-ROUND(C1279,0))+ABS(D1279-ROUND(D1279,0))</f>
        <v>0.29000000000087311</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4190.53</v>
      </c>
      <c r="D1281" s="2">
        <f>BILANCA!E277</f>
        <v>490581.56</v>
      </c>
      <c r="E1281" s="2">
        <v>0</v>
      </c>
      <c r="F1281" s="2">
        <v>0</v>
      </c>
      <c r="G1281" s="3">
        <f t="shared" si="48"/>
        <v>267030.83915000001</v>
      </c>
      <c r="H1281" s="3">
        <f t="shared" si="49"/>
        <v>0.91000000000258296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2851.78</v>
      </c>
      <c r="D1284" s="2">
        <f>BILANCA!E280</f>
        <v>154196.6</v>
      </c>
      <c r="E1284" s="2">
        <v>0</v>
      </c>
      <c r="F1284" s="2">
        <v>0</v>
      </c>
      <c r="G1284" s="3">
        <f t="shared" si="48"/>
        <v>85281.124520000012</v>
      </c>
      <c r="H1284" s="3">
        <f t="shared" si="49"/>
        <v>0.61999999999397915</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30576.400000000001</v>
      </c>
      <c r="E1285" s="2">
        <v>0</v>
      </c>
      <c r="F1285" s="2">
        <v>0</v>
      </c>
      <c r="G1285" s="3">
        <f t="shared" si="48"/>
        <v>16817.02</v>
      </c>
      <c r="H1285" s="3">
        <f t="shared" si="49"/>
        <v>0.40000000000145519</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581.29999999999995</v>
      </c>
      <c r="D1286" s="2">
        <f>BILANCA!E282</f>
        <v>1283.7</v>
      </c>
      <c r="E1286" s="2">
        <v>0</v>
      </c>
      <c r="F1286" s="2">
        <v>0</v>
      </c>
      <c r="G1286" s="3">
        <f t="shared" si="48"/>
        <v>869.04120000000012</v>
      </c>
      <c r="H1286" s="3">
        <f t="shared" si="49"/>
        <v>0.59999999999990905</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3.18</v>
      </c>
      <c r="D1287" s="2">
        <f>BILANCA!E283</f>
        <v>272024.86</v>
      </c>
      <c r="E1287" s="2">
        <v>0</v>
      </c>
      <c r="F1287" s="2">
        <v>0</v>
      </c>
      <c r="G1287" s="3">
        <f t="shared" si="48"/>
        <v>150702.65330000001</v>
      </c>
      <c r="H1287" s="3">
        <f t="shared" si="49"/>
        <v>0.32000000001397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754.27</v>
      </c>
      <c r="D1289" s="2">
        <f>BILANCA!E285</f>
        <v>32500</v>
      </c>
      <c r="E1289" s="2">
        <v>0</v>
      </c>
      <c r="F1289" s="2">
        <v>0</v>
      </c>
      <c r="G1289" s="3">
        <f t="shared" si="48"/>
        <v>18345.441330000001</v>
      </c>
      <c r="H1289" s="3">
        <f t="shared" si="49"/>
        <v>0.26999999999998181</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48186.02</v>
      </c>
      <c r="D1290" s="2">
        <f>BILANCA!E286</f>
        <v>35249.230000000003</v>
      </c>
      <c r="E1290" s="2">
        <v>0</v>
      </c>
      <c r="F1290" s="2">
        <v>0</v>
      </c>
      <c r="G1290" s="3">
        <f t="shared" si="48"/>
        <v>33231.654400000007</v>
      </c>
      <c r="H1290" s="3">
        <f t="shared" si="49"/>
        <v>0.25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202467.37</v>
      </c>
      <c r="D1291" s="2">
        <f>BILANCA!E287</f>
        <v>310726.63</v>
      </c>
      <c r="E1291" s="2">
        <v>0</v>
      </c>
      <c r="F1291" s="2">
        <v>0</v>
      </c>
      <c r="G1291" s="3">
        <f t="shared" si="48"/>
        <v>231521.69703000004</v>
      </c>
      <c r="H1291" s="3">
        <f t="shared" si="49"/>
        <v>0.73999999999068677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45769.120000000003</v>
      </c>
      <c r="D1292" s="2">
        <f>BILANCA!E288</f>
        <v>5256.08</v>
      </c>
      <c r="E1292" s="2">
        <v>0</v>
      </c>
      <c r="F1292" s="2">
        <v>0</v>
      </c>
      <c r="G1292" s="3">
        <f t="shared" si="48"/>
        <v>15871.320960000001</v>
      </c>
      <c r="H1292" s="3">
        <f t="shared" si="49"/>
        <v>0.20000000000254659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4270.4799999999996</v>
      </c>
      <c r="D1294" s="2">
        <f>BILANCA!E290</f>
        <v>2792.12</v>
      </c>
      <c r="E1294" s="2">
        <v>0</v>
      </c>
      <c r="F1294" s="2">
        <v>0</v>
      </c>
      <c r="G1294" s="3">
        <f t="shared" si="48"/>
        <v>2798.7404799999995</v>
      </c>
      <c r="H1294" s="3">
        <f t="shared" si="49"/>
        <v>0.5999999999994543</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7909.28</v>
      </c>
      <c r="D1295" s="2">
        <f>BILANCA!E291</f>
        <v>2933.62</v>
      </c>
      <c r="E1295" s="2">
        <v>0</v>
      </c>
      <c r="F1295" s="2">
        <v>0</v>
      </c>
      <c r="G1295" s="3">
        <f t="shared" si="38"/>
        <v>3926.3081999999995</v>
      </c>
      <c r="H1295" s="3">
        <f t="shared" si="41"/>
        <v>0.65999999999985448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0.55000000000000004</v>
      </c>
      <c r="D1296" s="2">
        <f>BILANCA!E292</f>
        <v>0</v>
      </c>
      <c r="E1296" s="2">
        <v>0</v>
      </c>
      <c r="F1296" s="2">
        <v>0</v>
      </c>
      <c r="G1296" s="3">
        <f t="shared" ref="G1296:G1299" si="50">B1296/1000*C1296+B1296/500*D1296</f>
        <v>0.1573</v>
      </c>
      <c r="H1296" s="3">
        <f t="shared" ref="H1296:H1299" si="51">ABS(C1296-ROUND(C1296,0))+ABS(D1296-ROUND(D1296,0))</f>
        <v>0.44999999999999996</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7908.73</v>
      </c>
      <c r="D1297" s="2">
        <f>BILANCA!E293</f>
        <v>2933.62</v>
      </c>
      <c r="E1297" s="2">
        <v>0</v>
      </c>
      <c r="F1297" s="2">
        <v>0</v>
      </c>
      <c r="G1297" s="3">
        <f t="shared" si="50"/>
        <v>3953.7033899999997</v>
      </c>
      <c r="H1297" s="3">
        <f t="shared" si="51"/>
        <v>0.6500000000005457</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6422299.8300000001</v>
      </c>
      <c r="D1301" s="2">
        <f>BILANCA!E297</f>
        <v>14092094.65</v>
      </c>
      <c r="E1301" s="2">
        <v>0</v>
      </c>
      <c r="F1301" s="2">
        <v>0</v>
      </c>
      <c r="G1301" s="3">
        <f t="shared" si="38"/>
        <v>10070488.336829999</v>
      </c>
      <c r="H1301" s="3">
        <f t="shared" si="41"/>
        <v>0.51999999955296516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6422299.8300000001</v>
      </c>
      <c r="D1302" s="2">
        <f>BILANCA!E298</f>
        <v>14092094.65</v>
      </c>
      <c r="E1302" s="2">
        <v>0</v>
      </c>
      <c r="F1302" s="2">
        <v>0</v>
      </c>
      <c r="G1302" s="3">
        <f t="shared" si="38"/>
        <v>10105094.825959999</v>
      </c>
      <c r="H1302" s="3">
        <f t="shared" si="41"/>
        <v>0.51999999955296516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455760.64000000001</v>
      </c>
      <c r="D1305" s="2">
        <f>BILANCA!E302</f>
        <v>450960.15</v>
      </c>
      <c r="E1305" s="2">
        <v>0</v>
      </c>
      <c r="F1305" s="2">
        <v>0</v>
      </c>
      <c r="G1305" s="3">
        <f t="shared" si="38"/>
        <v>400515.87729999993</v>
      </c>
      <c r="H1305" s="3">
        <f t="shared" si="41"/>
        <v>0.51000000000931323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159424.76999999999</v>
      </c>
      <c r="D1306" s="2">
        <f>BILANCA!E303</f>
        <v>706052.76</v>
      </c>
      <c r="E1306" s="2">
        <v>0</v>
      </c>
      <c r="F1306" s="2">
        <v>0</v>
      </c>
      <c r="G1306" s="3">
        <f t="shared" si="38"/>
        <v>465172.96583999996</v>
      </c>
      <c r="H1306" s="3">
        <f t="shared" si="41"/>
        <v>0.47000000000116415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161652.21</v>
      </c>
      <c r="D1307" s="2">
        <f>BILANCA!E304</f>
        <v>159304.85</v>
      </c>
      <c r="E1307" s="2">
        <v>0</v>
      </c>
      <c r="F1307" s="2">
        <v>0</v>
      </c>
      <c r="G1307" s="3">
        <f>B1307/1000*C1307+B1307/500*D1307</f>
        <v>142637.78727</v>
      </c>
      <c r="H1307" s="3">
        <f>ABS(C1307-ROUND(C1307,0))+ABS(D1307-ROUND(D1307,0))</f>
        <v>0.35999999998603016</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20994.45</v>
      </c>
      <c r="D1308" s="2">
        <f>BILANCA!E305</f>
        <v>19391.79</v>
      </c>
      <c r="E1308" s="2">
        <v>0</v>
      </c>
      <c r="F1308" s="2">
        <v>0</v>
      </c>
      <c r="G1308" s="3">
        <f t="shared" ref="G1308:G1581" si="52">B1308/1000*C1308+B1308/500*D1308</f>
        <v>17813.852940000001</v>
      </c>
      <c r="H1308" s="3">
        <f t="shared" si="41"/>
        <v>0.65999999999985448</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5029.0200000000004</v>
      </c>
      <c r="D1309" s="2">
        <f>BILANCA!E306</f>
        <v>1186.6600000000001</v>
      </c>
      <c r="E1309" s="2">
        <v>0</v>
      </c>
      <c r="F1309" s="2">
        <v>0</v>
      </c>
      <c r="G1309" s="3">
        <f t="shared" si="52"/>
        <v>2213.2996600000001</v>
      </c>
      <c r="H1309" s="3">
        <f t="shared" si="41"/>
        <v>0.3600000000003547</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14282.8</v>
      </c>
      <c r="D1310" s="2">
        <f>BILANCA!E307</f>
        <v>11288.04</v>
      </c>
      <c r="E1310" s="2">
        <v>0</v>
      </c>
      <c r="F1310" s="2">
        <v>0</v>
      </c>
      <c r="G1310" s="3">
        <f>B1310/1000*C1310+B1310/500*D1310</f>
        <v>11057.664000000001</v>
      </c>
      <c r="H1310" s="3">
        <f>ABS(C1310-ROUND(C1310,0))+ABS(D1310-ROUND(D1310,0))</f>
        <v>0.24000000000160071</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10680.93</v>
      </c>
      <c r="D1311" s="2">
        <f>BILANCA!E308</f>
        <v>16480.240000000002</v>
      </c>
      <c r="E1311" s="2">
        <v>0</v>
      </c>
      <c r="F1311" s="2">
        <v>0</v>
      </c>
      <c r="G1311" s="3">
        <f t="shared" si="52"/>
        <v>13136.064409999999</v>
      </c>
      <c r="H1311" s="3">
        <f t="shared" si="41"/>
        <v>0.31000000000130967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709.98</v>
      </c>
      <c r="D1312" s="2">
        <f>BILANCA!E309</f>
        <v>1669.43</v>
      </c>
      <c r="E1312" s="2">
        <v>0</v>
      </c>
      <c r="F1312" s="2">
        <v>0</v>
      </c>
      <c r="G1312" s="3">
        <f t="shared" si="52"/>
        <v>1222.7496800000001</v>
      </c>
      <c r="H1312" s="3">
        <f t="shared" si="41"/>
        <v>0.45000000000004547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441.07</v>
      </c>
      <c r="D1314" s="2">
        <f>BILANCA!E311</f>
        <v>493.43</v>
      </c>
      <c r="E1314" s="2">
        <v>0</v>
      </c>
      <c r="F1314" s="2">
        <v>0</v>
      </c>
      <c r="G1314" s="3">
        <f t="shared" si="52"/>
        <v>434.09072000000003</v>
      </c>
      <c r="H1314" s="3">
        <f t="shared" si="41"/>
        <v>0.5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849344.1</v>
      </c>
      <c r="D1340" s="2">
        <f>BILANCA!E337</f>
        <v>1045207.84</v>
      </c>
      <c r="E1340" s="2">
        <v>0</v>
      </c>
      <c r="F1340" s="2">
        <v>0</v>
      </c>
      <c r="G1340" s="3">
        <f t="shared" si="52"/>
        <v>970120.72739999997</v>
      </c>
      <c r="H1340" s="3">
        <f t="shared" si="41"/>
        <v>0.26000000000931323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3965</v>
      </c>
      <c r="D1341" s="2">
        <f>BILANCA!E338</f>
        <v>0</v>
      </c>
      <c r="E1341" s="2">
        <v>0</v>
      </c>
      <c r="F1341" s="2">
        <v>0</v>
      </c>
      <c r="G1341" s="3">
        <f t="shared" si="52"/>
        <v>1312.415</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108680.96000000001</v>
      </c>
      <c r="D1342" s="2">
        <f>BILANCA!E339</f>
        <v>262764.05</v>
      </c>
      <c r="E1342" s="2">
        <v>0</v>
      </c>
      <c r="F1342" s="2">
        <v>0</v>
      </c>
      <c r="G1342" s="3">
        <f t="shared" si="52"/>
        <v>210557.40792000003</v>
      </c>
      <c r="H1342" s="3">
        <f t="shared" si="41"/>
        <v>8.9999999981955625E-2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668335.06000000006</v>
      </c>
      <c r="D1346" s="2">
        <f>BILANCA!E343</f>
        <v>2646672.7000000002</v>
      </c>
      <c r="E1346" s="2">
        <v>0</v>
      </c>
      <c r="F1346" s="2">
        <v>0</v>
      </c>
      <c r="G1346" s="3">
        <f t="shared" si="52"/>
        <v>2003124.6345600004</v>
      </c>
      <c r="H1346" s="3">
        <f t="shared" si="41"/>
        <v>0.35999999986961484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1147.4100000000001</v>
      </c>
      <c r="D1347" s="2">
        <f>BILANCA!E344</f>
        <v>159.24</v>
      </c>
      <c r="E1347" s="2">
        <v>0</v>
      </c>
      <c r="F1347" s="2">
        <v>0</v>
      </c>
      <c r="G1347" s="3">
        <f t="shared" si="52"/>
        <v>494.00493000000006</v>
      </c>
      <c r="H1347" s="3">
        <f t="shared" si="41"/>
        <v>0.65000000000009095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18195.27</v>
      </c>
      <c r="D1370" s="2">
        <f>BILANCA!E367</f>
        <v>20196.11</v>
      </c>
      <c r="E1370" s="2">
        <v>0</v>
      </c>
      <c r="F1370" s="2">
        <v>0</v>
      </c>
      <c r="G1370" s="3">
        <f t="shared" si="57"/>
        <v>21091.4964</v>
      </c>
      <c r="H1370" s="3">
        <f t="shared" si="58"/>
        <v>0.38000000000101863</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2643.87</v>
      </c>
      <c r="D1371" s="2">
        <f>BILANCA!E368</f>
        <v>489.95</v>
      </c>
      <c r="E1371" s="2">
        <v>0</v>
      </c>
      <c r="F1371" s="2">
        <v>0</v>
      </c>
      <c r="G1371" s="3">
        <f t="shared" si="57"/>
        <v>1308.1809699999999</v>
      </c>
      <c r="H1371" s="3">
        <f t="shared" si="58"/>
        <v>0.18000000000012051</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120627.87</v>
      </c>
      <c r="E1374" s="2">
        <v>0</v>
      </c>
      <c r="F1374" s="2">
        <v>0</v>
      </c>
      <c r="G1374" s="3">
        <f t="shared" si="59"/>
        <v>87817.089359999998</v>
      </c>
      <c r="H1374" s="3">
        <f t="shared" si="60"/>
        <v>0.13000000000465661</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5153.66</v>
      </c>
      <c r="D1383" s="2">
        <f>BILANCA!E380</f>
        <v>3394.76</v>
      </c>
      <c r="E1383" s="2">
        <v>0</v>
      </c>
      <c r="F1383" s="2">
        <v>0</v>
      </c>
      <c r="G1383" s="3">
        <f t="shared" si="59"/>
        <v>4454.8061399999997</v>
      </c>
      <c r="H1383" s="3">
        <f t="shared" si="60"/>
        <v>0.57999999999992724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164185.06</v>
      </c>
      <c r="E1387" s="2">
        <v>0</v>
      </c>
      <c r="F1387" s="2">
        <v>0</v>
      </c>
      <c r="G1387" s="3">
        <f t="shared" si="59"/>
        <v>123795.53524</v>
      </c>
      <c r="H1387" s="3">
        <f t="shared" si="60"/>
        <v>5.9999999997671694E-2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7764.25</v>
      </c>
      <c r="E1388" s="2">
        <v>0</v>
      </c>
      <c r="F1388" s="2">
        <v>0</v>
      </c>
      <c r="G1388" s="3">
        <f t="shared" si="59"/>
        <v>5869.7730000000001</v>
      </c>
      <c r="H1388" s="3">
        <f t="shared" si="60"/>
        <v>0.25</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3141103.54</v>
      </c>
      <c r="D1390" s="2">
        <f>BILANCA!E387</f>
        <v>5932841.4400000004</v>
      </c>
      <c r="E1390" s="2">
        <v>0</v>
      </c>
      <c r="F1390" s="2">
        <v>0</v>
      </c>
      <c r="G1390" s="3">
        <f t="shared" ref="G1390:G1399" si="61">B1390/1000*C1390+B1390/500*D1390</f>
        <v>5702578.8396000005</v>
      </c>
      <c r="H1390" s="3">
        <f t="shared" ref="H1390:H1399" si="62">ABS(C1390-ROUND(C1390,0))+ABS(D1390-ROUND(D1390,0))</f>
        <v>0.90000000037252903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29613.11</v>
      </c>
      <c r="D1391" s="2">
        <f>BILANCA!E388</f>
        <v>22499.17</v>
      </c>
      <c r="E1391" s="2">
        <v>0</v>
      </c>
      <c r="F1391" s="2">
        <v>0</v>
      </c>
      <c r="G1391" s="3">
        <f t="shared" si="61"/>
        <v>28426.962449999999</v>
      </c>
      <c r="H1391" s="3">
        <f t="shared" si="62"/>
        <v>0.27999999999883585</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391578.54</v>
      </c>
      <c r="D1392" s="2">
        <f>BILANCA!E389</f>
        <v>391578.54</v>
      </c>
      <c r="E1392" s="2">
        <v>0</v>
      </c>
      <c r="F1392" s="2">
        <v>0</v>
      </c>
      <c r="G1392" s="3">
        <f t="shared" si="61"/>
        <v>448749.00683999993</v>
      </c>
      <c r="H1392" s="3">
        <f t="shared" si="62"/>
        <v>0.92000000004190952</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2852249.01</v>
      </c>
      <c r="D1394" s="2">
        <f>BILANCA!E391</f>
        <v>5736404.5</v>
      </c>
      <c r="E1394" s="2">
        <v>0</v>
      </c>
      <c r="F1394" s="2">
        <v>0</v>
      </c>
      <c r="G1394" s="3">
        <f t="shared" si="61"/>
        <v>5500822.2758400002</v>
      </c>
      <c r="H1394" s="3">
        <f t="shared" si="62"/>
        <v>0.50999999977648258</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7755.63</v>
      </c>
      <c r="D1395" s="2">
        <f>BILANCA!E392</f>
        <v>7755.63</v>
      </c>
      <c r="E1395" s="2">
        <v>0</v>
      </c>
      <c r="F1395" s="2">
        <v>0</v>
      </c>
      <c r="G1395" s="3">
        <f t="shared" si="61"/>
        <v>8957.7526500000004</v>
      </c>
      <c r="H1395" s="3">
        <f t="shared" si="62"/>
        <v>0.73999999999978172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1149976.03</v>
      </c>
      <c r="E1396" s="2">
        <v>0</v>
      </c>
      <c r="F1396" s="2">
        <v>0</v>
      </c>
      <c r="G1396" s="3">
        <f t="shared" si="61"/>
        <v>887781.49516000005</v>
      </c>
      <c r="H1396" s="3">
        <f t="shared" si="62"/>
        <v>3.0000000027939677E-2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851039.34</v>
      </c>
      <c r="E1399" s="2">
        <v>0</v>
      </c>
      <c r="F1399" s="2">
        <v>0</v>
      </c>
      <c r="G1399" s="3">
        <f t="shared" si="61"/>
        <v>662108.60652000003</v>
      </c>
      <c r="H1399" s="3">
        <f t="shared" si="62"/>
        <v>0.33999999996740371</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1501334.84</v>
      </c>
      <c r="D1401" s="7">
        <f>'RAS-funkcijski'!E5</f>
        <v>1603150.04</v>
      </c>
      <c r="E1401" s="7">
        <v>0</v>
      </c>
      <c r="F1401" s="7">
        <v>0</v>
      </c>
      <c r="G1401" s="8">
        <f t="shared" si="52"/>
        <v>4707.6349200000004</v>
      </c>
      <c r="H1401" s="8">
        <f t="shared" si="41"/>
        <v>0.19999999995343387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1501334.84</v>
      </c>
      <c r="D1402" s="2">
        <f>'RAS-funkcijski'!E6</f>
        <v>1603150.04</v>
      </c>
      <c r="E1402" s="2">
        <v>0</v>
      </c>
      <c r="F1402" s="2">
        <v>0</v>
      </c>
      <c r="G1402" s="3">
        <f t="shared" si="52"/>
        <v>9415.2698400000008</v>
      </c>
      <c r="H1402" s="3">
        <f t="shared" si="41"/>
        <v>0.19999999995343387</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1274054.8400000001</v>
      </c>
      <c r="D1403" s="2">
        <f>'RAS-funkcijski'!E7</f>
        <v>1311289.83</v>
      </c>
      <c r="E1403" s="2">
        <v>0</v>
      </c>
      <c r="F1403" s="2">
        <v>0</v>
      </c>
      <c r="G1403" s="3">
        <f t="shared" si="52"/>
        <v>11689.9035</v>
      </c>
      <c r="H1403" s="3">
        <f t="shared" si="41"/>
        <v>0.32999999984167516</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227280</v>
      </c>
      <c r="D1404" s="2">
        <f>'RAS-funkcijski'!E8</f>
        <v>291860.21000000002</v>
      </c>
      <c r="E1404" s="2">
        <v>0</v>
      </c>
      <c r="F1404" s="2">
        <v>0</v>
      </c>
      <c r="G1404" s="3">
        <f t="shared" si="52"/>
        <v>3244.0016800000003</v>
      </c>
      <c r="H1404" s="3">
        <f t="shared" si="41"/>
        <v>0.21000000002095476</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7622.51</v>
      </c>
      <c r="D1418" s="2">
        <f>'RAS-funkcijski'!E22</f>
        <v>5728.13</v>
      </c>
      <c r="E1418" s="2">
        <v>0</v>
      </c>
      <c r="F1418" s="2">
        <v>0</v>
      </c>
      <c r="G1418" s="3">
        <f t="shared" si="52"/>
        <v>343.41785999999996</v>
      </c>
      <c r="H1418" s="3">
        <f t="shared" si="41"/>
        <v>0.61999999999989086</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7622.51</v>
      </c>
      <c r="D1420" s="2">
        <f>'RAS-funkcijski'!E24</f>
        <v>5728.13</v>
      </c>
      <c r="E1420" s="2">
        <v>0</v>
      </c>
      <c r="F1420" s="2">
        <v>0</v>
      </c>
      <c r="G1420" s="3">
        <f t="shared" si="52"/>
        <v>381.5754</v>
      </c>
      <c r="H1420" s="3">
        <f t="shared" si="41"/>
        <v>0.61999999999989086</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969660.55</v>
      </c>
      <c r="D1424" s="2">
        <f>'RAS-funkcijski'!E28</f>
        <v>1116091.3</v>
      </c>
      <c r="E1424" s="2">
        <v>0</v>
      </c>
      <c r="F1424" s="2">
        <v>0</v>
      </c>
      <c r="G1424" s="3">
        <f t="shared" si="52"/>
        <v>76844.2356</v>
      </c>
      <c r="H1424" s="3">
        <f t="shared" si="41"/>
        <v>0.75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969660.55</v>
      </c>
      <c r="D1426" s="2">
        <f>'RAS-funkcijski'!E30</f>
        <v>1116091.3</v>
      </c>
      <c r="E1426" s="2">
        <v>0</v>
      </c>
      <c r="F1426" s="2">
        <v>0</v>
      </c>
      <c r="G1426" s="3">
        <f t="shared" si="52"/>
        <v>83247.921900000001</v>
      </c>
      <c r="H1426" s="3">
        <f t="shared" si="41"/>
        <v>0.75</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806643.08000000007</v>
      </c>
      <c r="D1431" s="2">
        <f>'RAS-funkcijski'!E35</f>
        <v>1400011.27</v>
      </c>
      <c r="E1431" s="2">
        <v>0</v>
      </c>
      <c r="F1431" s="2">
        <v>0</v>
      </c>
      <c r="G1431" s="3">
        <f t="shared" si="52"/>
        <v>111806.63422000001</v>
      </c>
      <c r="H1431" s="3">
        <f t="shared" si="41"/>
        <v>0.35000000009313226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75699.66</v>
      </c>
      <c r="D1432" s="2">
        <f>'RAS-funkcijski'!E36</f>
        <v>44893.04</v>
      </c>
      <c r="E1432" s="2">
        <v>0</v>
      </c>
      <c r="F1432" s="2">
        <v>0</v>
      </c>
      <c r="G1432" s="3">
        <f t="shared" si="52"/>
        <v>5295.5436800000007</v>
      </c>
      <c r="H1432" s="3">
        <f t="shared" si="41"/>
        <v>0.37999999999738066</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75699.66</v>
      </c>
      <c r="D1433" s="2">
        <f>'RAS-funkcijski'!E37</f>
        <v>44893.04</v>
      </c>
      <c r="E1433" s="2">
        <v>0</v>
      </c>
      <c r="F1433" s="2">
        <v>0</v>
      </c>
      <c r="G1433" s="3">
        <f t="shared" si="52"/>
        <v>5461.0294200000008</v>
      </c>
      <c r="H1433" s="3">
        <f t="shared" si="41"/>
        <v>0.37999999999738066</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100643.86</v>
      </c>
      <c r="D1435" s="2">
        <f>'RAS-funkcijski'!E39</f>
        <v>114749.42</v>
      </c>
      <c r="E1435" s="2">
        <v>0</v>
      </c>
      <c r="F1435" s="2">
        <v>0</v>
      </c>
      <c r="G1435" s="3">
        <f t="shared" si="52"/>
        <v>11554.994500000001</v>
      </c>
      <c r="H1435" s="3">
        <f t="shared" si="41"/>
        <v>0.55999999999767169</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100643.86</v>
      </c>
      <c r="D1436" s="2">
        <f>'RAS-funkcijski'!E40</f>
        <v>114749.42</v>
      </c>
      <c r="E1436" s="2">
        <v>0</v>
      </c>
      <c r="F1436" s="2">
        <v>0</v>
      </c>
      <c r="G1436" s="3">
        <f t="shared" si="52"/>
        <v>11885.137199999999</v>
      </c>
      <c r="H1436" s="3">
        <f t="shared" si="41"/>
        <v>0.55999999999767169</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86680.540000000008</v>
      </c>
      <c r="D1439" s="2">
        <f>'RAS-funkcijski'!E43</f>
        <v>96717.34</v>
      </c>
      <c r="E1439" s="2">
        <v>0</v>
      </c>
      <c r="F1439" s="2">
        <v>0</v>
      </c>
      <c r="G1439" s="3">
        <f t="shared" si="52"/>
        <v>10924.49358</v>
      </c>
      <c r="H1439" s="3">
        <f t="shared" si="41"/>
        <v>0.79999999998835847</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30647.16</v>
      </c>
      <c r="D1441" s="2">
        <f>'RAS-funkcijski'!E45</f>
        <v>35612.9</v>
      </c>
      <c r="E1441" s="2">
        <v>0</v>
      </c>
      <c r="F1441" s="2">
        <v>0</v>
      </c>
      <c r="G1441" s="3">
        <f t="shared" si="52"/>
        <v>4176.7913600000002</v>
      </c>
      <c r="H1441" s="3">
        <f t="shared" si="63"/>
        <v>0.25999999999839929</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9258.16</v>
      </c>
      <c r="D1443" s="2">
        <f>'RAS-funkcijski'!E47</f>
        <v>7740.52</v>
      </c>
      <c r="E1443" s="2">
        <v>0</v>
      </c>
      <c r="F1443" s="2">
        <v>0</v>
      </c>
      <c r="G1443" s="3">
        <f t="shared" si="52"/>
        <v>1063.7855999999999</v>
      </c>
      <c r="H1443" s="3">
        <f t="shared" si="63"/>
        <v>0.63999999999941792</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46775.22</v>
      </c>
      <c r="D1444" s="2">
        <f>'RAS-funkcijski'!E48</f>
        <v>53363.92</v>
      </c>
      <c r="E1444" s="2">
        <v>0</v>
      </c>
      <c r="F1444" s="2">
        <v>0</v>
      </c>
      <c r="G1444" s="3">
        <f t="shared" si="52"/>
        <v>6754.1346400000002</v>
      </c>
      <c r="H1444" s="3">
        <f t="shared" si="63"/>
        <v>0.30000000000291038</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476919.02</v>
      </c>
      <c r="D1450" s="2">
        <f>'RAS-funkcijski'!E54</f>
        <v>1050651.47</v>
      </c>
      <c r="E1450" s="2">
        <v>0</v>
      </c>
      <c r="F1450" s="2">
        <v>0</v>
      </c>
      <c r="G1450" s="3">
        <f t="shared" si="52"/>
        <v>128911.098</v>
      </c>
      <c r="H1450" s="3">
        <f t="shared" si="63"/>
        <v>0.48999999999068677</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476919.02</v>
      </c>
      <c r="D1451" s="2">
        <f>'RAS-funkcijski'!E55</f>
        <v>1050651.47</v>
      </c>
      <c r="E1451" s="2">
        <v>0</v>
      </c>
      <c r="F1451" s="2">
        <v>0</v>
      </c>
      <c r="G1451" s="3">
        <f t="shared" si="52"/>
        <v>131489.31995999999</v>
      </c>
      <c r="H1451" s="3">
        <f t="shared" si="63"/>
        <v>0.48999999999068677</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66700</v>
      </c>
      <c r="D1457" s="2">
        <f>'RAS-funkcijski'!E61</f>
        <v>93000</v>
      </c>
      <c r="E1457" s="2">
        <v>0</v>
      </c>
      <c r="F1457" s="2">
        <v>0</v>
      </c>
      <c r="G1457" s="3">
        <f t="shared" si="52"/>
        <v>14403.9</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66700</v>
      </c>
      <c r="D1460" s="2">
        <f>'RAS-funkcijski'!E64</f>
        <v>93000</v>
      </c>
      <c r="E1460" s="2">
        <v>0</v>
      </c>
      <c r="F1460" s="2">
        <v>0</v>
      </c>
      <c r="G1460" s="3">
        <f t="shared" si="52"/>
        <v>15162</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1497323.2600000002</v>
      </c>
      <c r="D1471" s="2">
        <f>'RAS-funkcijski'!E75</f>
        <v>322792.34000000003</v>
      </c>
      <c r="E1471" s="2">
        <v>0</v>
      </c>
      <c r="F1471" s="2">
        <v>0</v>
      </c>
      <c r="G1471" s="3">
        <f t="shared" si="52"/>
        <v>152146.46374000001</v>
      </c>
      <c r="H1471" s="3">
        <f t="shared" si="63"/>
        <v>0.60000000026775524</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1443546.37</v>
      </c>
      <c r="D1472" s="2">
        <f>'RAS-funkcijski'!E76</f>
        <v>286957.45</v>
      </c>
      <c r="E1472" s="2">
        <v>0</v>
      </c>
      <c r="F1472" s="2">
        <v>0</v>
      </c>
      <c r="G1472" s="3">
        <f t="shared" si="52"/>
        <v>145257.21143999998</v>
      </c>
      <c r="H1472" s="3">
        <f t="shared" si="63"/>
        <v>0.82000000012340024</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5645.83</v>
      </c>
      <c r="D1474" s="2">
        <f>'RAS-funkcijski'!E78</f>
        <v>3615.27</v>
      </c>
      <c r="E1474" s="2">
        <v>0</v>
      </c>
      <c r="F1474" s="2">
        <v>0</v>
      </c>
      <c r="G1474" s="3">
        <f t="shared" si="52"/>
        <v>952.85137999999984</v>
      </c>
      <c r="H1474" s="3">
        <f t="shared" si="63"/>
        <v>0.44000000000005457</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48131.06</v>
      </c>
      <c r="D1477" s="2">
        <f>'RAS-funkcijski'!E81</f>
        <v>32219.62</v>
      </c>
      <c r="E1477" s="2">
        <v>0</v>
      </c>
      <c r="F1477" s="2">
        <v>0</v>
      </c>
      <c r="G1477" s="3">
        <f t="shared" si="52"/>
        <v>8667.9130999999998</v>
      </c>
      <c r="H1477" s="3">
        <f t="shared" si="63"/>
        <v>0.43999999999869033</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990592.53</v>
      </c>
      <c r="D1478" s="2">
        <f>'RAS-funkcijski'!E82</f>
        <v>1947831.5</v>
      </c>
      <c r="E1478" s="2">
        <v>0</v>
      </c>
      <c r="F1478" s="2">
        <v>0</v>
      </c>
      <c r="G1478" s="3">
        <f t="shared" si="52"/>
        <v>381127.93134000001</v>
      </c>
      <c r="H1478" s="3">
        <f t="shared" si="63"/>
        <v>0.96999999997206032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256673.61</v>
      </c>
      <c r="D1480" s="2">
        <f>'RAS-funkcijski'!E84</f>
        <v>481234.02</v>
      </c>
      <c r="E1480" s="2">
        <v>0</v>
      </c>
      <c r="F1480" s="2">
        <v>0</v>
      </c>
      <c r="G1480" s="3">
        <f t="shared" si="52"/>
        <v>97531.332000000009</v>
      </c>
      <c r="H1480" s="3">
        <f t="shared" si="63"/>
        <v>0.41000000003259629</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69854.009999999995</v>
      </c>
      <c r="D1481" s="2">
        <f>'RAS-funkcijski'!E85</f>
        <v>23031.54</v>
      </c>
      <c r="E1481" s="2">
        <v>0</v>
      </c>
      <c r="F1481" s="2">
        <v>0</v>
      </c>
      <c r="G1481" s="3">
        <f t="shared" si="52"/>
        <v>9389.2842899999996</v>
      </c>
      <c r="H1481" s="3">
        <f t="shared" si="63"/>
        <v>0.4699999999938882</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163831.70000000001</v>
      </c>
      <c r="D1482" s="2">
        <f>'RAS-funkcijski'!E86</f>
        <v>188673.74</v>
      </c>
      <c r="E1482" s="2">
        <v>0</v>
      </c>
      <c r="F1482" s="2">
        <v>0</v>
      </c>
      <c r="G1482" s="3">
        <f t="shared" si="52"/>
        <v>44376.692760000005</v>
      </c>
      <c r="H1482" s="3">
        <f t="shared" si="63"/>
        <v>0.55999999999767169</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500233.21</v>
      </c>
      <c r="D1484" s="2">
        <f>'RAS-funkcijski'!E88</f>
        <v>1254892.2</v>
      </c>
      <c r="E1484" s="2">
        <v>0</v>
      </c>
      <c r="F1484" s="2">
        <v>0</v>
      </c>
      <c r="G1484" s="3">
        <f t="shared" si="52"/>
        <v>252841.47924000002</v>
      </c>
      <c r="H1484" s="3">
        <f t="shared" si="63"/>
        <v>0.40999999997438863</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6135.5</v>
      </c>
      <c r="D1485" s="2">
        <f>'RAS-funkcijski'!E89</f>
        <v>10539.77</v>
      </c>
      <c r="E1485" s="2">
        <v>0</v>
      </c>
      <c r="F1485" s="2">
        <v>0</v>
      </c>
      <c r="G1485" s="3">
        <f t="shared" si="52"/>
        <v>2313.2784000000001</v>
      </c>
      <c r="H1485" s="3">
        <f t="shared" si="63"/>
        <v>0.72999999999956344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6135.5</v>
      </c>
      <c r="D1490" s="2">
        <f>'RAS-funkcijski'!E94</f>
        <v>10539.77</v>
      </c>
      <c r="E1490" s="2">
        <v>0</v>
      </c>
      <c r="F1490" s="2">
        <v>0</v>
      </c>
      <c r="G1490" s="3">
        <f t="shared" si="52"/>
        <v>2449.3535999999999</v>
      </c>
      <c r="H1490" s="3">
        <f t="shared" si="63"/>
        <v>0.72999999999956344</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6135.5</v>
      </c>
      <c r="D1491" s="2">
        <f>'RAS-funkcijski'!E95</f>
        <v>10539.77</v>
      </c>
      <c r="E1491" s="2">
        <v>0</v>
      </c>
      <c r="F1491" s="2">
        <v>0</v>
      </c>
      <c r="G1491" s="3">
        <f t="shared" si="52"/>
        <v>2476.56864</v>
      </c>
      <c r="H1491" s="3">
        <f t="shared" si="63"/>
        <v>0.72999999999956344</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452296.03</v>
      </c>
      <c r="D1503" s="2">
        <f>'RAS-funkcijski'!E107</f>
        <v>588415.89</v>
      </c>
      <c r="E1503" s="2">
        <v>0</v>
      </c>
      <c r="F1503" s="2">
        <v>0</v>
      </c>
      <c r="G1503" s="3">
        <f t="shared" si="52"/>
        <v>167800.16443</v>
      </c>
      <c r="H1503" s="3">
        <f t="shared" si="63"/>
        <v>0.14000000001396984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160680</v>
      </c>
      <c r="D1504" s="2">
        <f>'RAS-funkcijski'!E108</f>
        <v>241896.58</v>
      </c>
      <c r="E1504" s="2">
        <v>0</v>
      </c>
      <c r="F1504" s="2">
        <v>0</v>
      </c>
      <c r="G1504" s="3">
        <f t="shared" si="52"/>
        <v>67025.208639999997</v>
      </c>
      <c r="H1504" s="3">
        <f t="shared" si="63"/>
        <v>0.42000000001280569</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156172</v>
      </c>
      <c r="D1505" s="2">
        <f>'RAS-funkcijski'!E109</f>
        <v>185921.1</v>
      </c>
      <c r="E1505" s="2">
        <v>0</v>
      </c>
      <c r="F1505" s="2">
        <v>0</v>
      </c>
      <c r="G1505" s="3">
        <f t="shared" si="52"/>
        <v>55441.490999999995</v>
      </c>
      <c r="H1505" s="3">
        <f t="shared" si="63"/>
        <v>0.10000000000582077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77178.25</v>
      </c>
      <c r="D1506" s="2">
        <f>'RAS-funkcijski'!E110</f>
        <v>77974.11</v>
      </c>
      <c r="E1506" s="2">
        <v>0</v>
      </c>
      <c r="F1506" s="2">
        <v>0</v>
      </c>
      <c r="G1506" s="3">
        <f t="shared" si="52"/>
        <v>24711.40582</v>
      </c>
      <c r="H1506" s="3">
        <f t="shared" si="63"/>
        <v>0.36000000000058208</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58265.78</v>
      </c>
      <c r="D1509" s="2">
        <f>'RAS-funkcijski'!E113</f>
        <v>82624.100000000006</v>
      </c>
      <c r="E1509" s="2">
        <v>0</v>
      </c>
      <c r="F1509" s="2">
        <v>0</v>
      </c>
      <c r="G1509" s="3">
        <f t="shared" si="52"/>
        <v>24363.023820000002</v>
      </c>
      <c r="H1509" s="3">
        <f t="shared" si="63"/>
        <v>0.32000000000698492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5945074.4299999997</v>
      </c>
      <c r="D1510" s="2">
        <f>'RAS-funkcijski'!E114</f>
        <v>7807104.46</v>
      </c>
      <c r="E1510" s="2">
        <v>0</v>
      </c>
      <c r="F1510" s="2">
        <v>0</v>
      </c>
      <c r="G1510" s="3">
        <f t="shared" si="52"/>
        <v>2371521.1685000001</v>
      </c>
      <c r="H1510" s="3">
        <f t="shared" si="63"/>
        <v>0.88999999966472387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5912178.5299999993</v>
      </c>
      <c r="D1511" s="2">
        <f>'RAS-funkcijski'!E115</f>
        <v>7422937</v>
      </c>
      <c r="E1511" s="2">
        <v>0</v>
      </c>
      <c r="F1511" s="2">
        <v>0</v>
      </c>
      <c r="G1511" s="3">
        <f t="shared" si="52"/>
        <v>2304143.8308299999</v>
      </c>
      <c r="H1511" s="3">
        <f t="shared" si="63"/>
        <v>0.47000000067055225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2108864.3199999998</v>
      </c>
      <c r="D1512" s="2">
        <f>'RAS-funkcijski'!E116</f>
        <v>3344091.08</v>
      </c>
      <c r="E1512" s="2">
        <v>0</v>
      </c>
      <c r="F1512" s="2">
        <v>0</v>
      </c>
      <c r="G1512" s="3">
        <f t="shared" si="52"/>
        <v>985269.20575999992</v>
      </c>
      <c r="H1512" s="3">
        <f t="shared" si="63"/>
        <v>0.39999999990686774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3803314.21</v>
      </c>
      <c r="D1513" s="2">
        <f>'RAS-funkcijski'!E117</f>
        <v>4078845.92</v>
      </c>
      <c r="E1513" s="2">
        <v>0</v>
      </c>
      <c r="F1513" s="2">
        <v>0</v>
      </c>
      <c r="G1513" s="3">
        <f t="shared" si="52"/>
        <v>1351593.68365</v>
      </c>
      <c r="H1513" s="3">
        <f t="shared" si="63"/>
        <v>0.2900000000372529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9533.4</v>
      </c>
      <c r="D1514" s="2">
        <f>'RAS-funkcijski'!E118</f>
        <v>5771.96</v>
      </c>
      <c r="E1514" s="2">
        <v>0</v>
      </c>
      <c r="F1514" s="2">
        <v>0</v>
      </c>
      <c r="G1514" s="3">
        <f t="shared" si="52"/>
        <v>2402.81448</v>
      </c>
      <c r="H1514" s="3">
        <f t="shared" si="63"/>
        <v>0.43999999999959982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7583.4</v>
      </c>
      <c r="D1515" s="2">
        <f>'RAS-funkcijski'!E119</f>
        <v>5771.96</v>
      </c>
      <c r="E1515" s="2">
        <v>0</v>
      </c>
      <c r="F1515" s="2">
        <v>0</v>
      </c>
      <c r="G1515" s="3">
        <f t="shared" si="52"/>
        <v>2199.6417999999999</v>
      </c>
      <c r="H1515" s="3">
        <f t="shared" si="63"/>
        <v>0.43999999999959982</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1950</v>
      </c>
      <c r="D1516" s="2">
        <f>'RAS-funkcijski'!E120</f>
        <v>0</v>
      </c>
      <c r="E1516" s="2">
        <v>0</v>
      </c>
      <c r="F1516" s="2">
        <v>0</v>
      </c>
      <c r="G1516" s="3">
        <f t="shared" si="52"/>
        <v>226.20000000000002</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23362.5</v>
      </c>
      <c r="D1522" s="2">
        <f>'RAS-funkcijski'!E126</f>
        <v>378395.5</v>
      </c>
      <c r="E1522" s="2">
        <v>0</v>
      </c>
      <c r="F1522" s="2">
        <v>0</v>
      </c>
      <c r="G1522" s="3">
        <f t="shared" si="52"/>
        <v>95178.726999999999</v>
      </c>
      <c r="H1522" s="3">
        <f t="shared" si="63"/>
        <v>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493436.91000000003</v>
      </c>
      <c r="D1525" s="2">
        <f>'RAS-funkcijski'!E129</f>
        <v>634374.48</v>
      </c>
      <c r="E1525" s="2">
        <v>0</v>
      </c>
      <c r="F1525" s="2">
        <v>0</v>
      </c>
      <c r="G1525" s="3">
        <f t="shared" si="52"/>
        <v>220273.23375000001</v>
      </c>
      <c r="H1525" s="3">
        <f t="shared" si="63"/>
        <v>0.56999999994877726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15359</v>
      </c>
      <c r="D1526" s="2">
        <f>'RAS-funkcijski'!E130</f>
        <v>16989</v>
      </c>
      <c r="E1526" s="2">
        <v>0</v>
      </c>
      <c r="F1526" s="2">
        <v>0</v>
      </c>
      <c r="G1526" s="3">
        <f t="shared" si="52"/>
        <v>6216.4619999999995</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15359</v>
      </c>
      <c r="D1528" s="2">
        <f>'RAS-funkcijski'!E132</f>
        <v>16989</v>
      </c>
      <c r="E1528" s="2">
        <v>0</v>
      </c>
      <c r="F1528" s="2">
        <v>0</v>
      </c>
      <c r="G1528" s="3">
        <f t="shared" si="52"/>
        <v>6315.1360000000004</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95660.43</v>
      </c>
      <c r="D1531" s="2">
        <f>'RAS-funkcijski'!E135</f>
        <v>86584.83</v>
      </c>
      <c r="E1531" s="2">
        <v>0</v>
      </c>
      <c r="F1531" s="2">
        <v>0</v>
      </c>
      <c r="G1531" s="3">
        <f t="shared" si="52"/>
        <v>35216.74179</v>
      </c>
      <c r="H1531" s="3">
        <f t="shared" si="63"/>
        <v>0.59999999999126885</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335454.84000000003</v>
      </c>
      <c r="D1532" s="2">
        <f>'RAS-funkcijski'!E136</f>
        <v>470748.75</v>
      </c>
      <c r="E1532" s="2">
        <v>0</v>
      </c>
      <c r="F1532" s="2">
        <v>0</v>
      </c>
      <c r="G1532" s="3">
        <f t="shared" si="52"/>
        <v>168557.70888000002</v>
      </c>
      <c r="H1532" s="3">
        <f t="shared" si="63"/>
        <v>0.40999999997438863</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15962.64</v>
      </c>
      <c r="D1533" s="2">
        <f>'RAS-funkcijski'!E137</f>
        <v>16051.9</v>
      </c>
      <c r="E1533" s="2">
        <v>0</v>
      </c>
      <c r="F1533" s="2">
        <v>0</v>
      </c>
      <c r="G1533" s="3">
        <f t="shared" si="52"/>
        <v>6392.8365200000007</v>
      </c>
      <c r="H1533" s="3">
        <f t="shared" si="63"/>
        <v>0.46000000000094587</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31000</v>
      </c>
      <c r="D1536" s="2">
        <f>'RAS-funkcijski'!E140</f>
        <v>44000</v>
      </c>
      <c r="E1536" s="2">
        <v>0</v>
      </c>
      <c r="F1536" s="2">
        <v>0</v>
      </c>
      <c r="G1536" s="3">
        <f t="shared" si="52"/>
        <v>16184</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12670119.640000001</v>
      </c>
      <c r="D1537" s="14">
        <f>'RAS-funkcijski'!E141</f>
        <v>15436039.18</v>
      </c>
      <c r="E1537" s="14">
        <v>0</v>
      </c>
      <c r="F1537" s="14">
        <v>0</v>
      </c>
      <c r="G1537" s="15">
        <f t="shared" si="52"/>
        <v>5965281.1260000002</v>
      </c>
      <c r="H1537" s="15">
        <f t="shared" si="63"/>
        <v>0.53999999910593033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2853893.92</v>
      </c>
      <c r="E1538" s="7">
        <v>0</v>
      </c>
      <c r="F1538" s="7">
        <v>0</v>
      </c>
      <c r="G1538" s="8">
        <f t="shared" si="52"/>
        <v>5707.78784</v>
      </c>
      <c r="H1538" s="8">
        <f t="shared" si="63"/>
        <v>8.0000000074505806E-2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2798339.08</v>
      </c>
      <c r="E1539" s="2">
        <v>0</v>
      </c>
      <c r="F1539" s="2">
        <v>0</v>
      </c>
      <c r="G1539" s="3">
        <f t="shared" si="52"/>
        <v>11193.356320000001</v>
      </c>
      <c r="H1539" s="3">
        <f t="shared" si="63"/>
        <v>8.0000000074505806E-2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2798339.08</v>
      </c>
      <c r="E1540" s="2">
        <v>0</v>
      </c>
      <c r="F1540" s="2">
        <v>0</v>
      </c>
      <c r="G1540" s="3">
        <f t="shared" si="52"/>
        <v>16790.034480000002</v>
      </c>
      <c r="H1540" s="3">
        <f t="shared" si="63"/>
        <v>8.0000000074505806E-2</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2798339.08</v>
      </c>
      <c r="E1542" s="2">
        <v>0</v>
      </c>
      <c r="F1542" s="2">
        <v>0</v>
      </c>
      <c r="G1542" s="3">
        <f t="shared" si="52"/>
        <v>27983.390800000001</v>
      </c>
      <c r="H1542" s="3">
        <f t="shared" si="63"/>
        <v>8.0000000074505806E-2</v>
      </c>
      <c r="I1542" s="11">
        <f t="shared" si="64"/>
        <v>2238.6712660849253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55554.84</v>
      </c>
      <c r="E1555" s="2">
        <v>0</v>
      </c>
      <c r="F1555" s="2">
        <v>0</v>
      </c>
      <c r="G1555" s="3">
        <f t="shared" si="52"/>
        <v>1999.9742399999998</v>
      </c>
      <c r="H1555" s="3">
        <f t="shared" si="63"/>
        <v>0.16000000000349246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54715.56</v>
      </c>
      <c r="E1556" s="2">
        <v>0</v>
      </c>
      <c r="F1556" s="2">
        <v>0</v>
      </c>
      <c r="G1556" s="3">
        <f t="shared" si="52"/>
        <v>2079.19128</v>
      </c>
      <c r="H1556" s="3">
        <f t="shared" si="63"/>
        <v>0.44000000000232831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54715.56</v>
      </c>
      <c r="E1558" s="2">
        <v>0</v>
      </c>
      <c r="F1558" s="2">
        <v>0</v>
      </c>
      <c r="G1558" s="3">
        <f t="shared" si="52"/>
        <v>2298.0535199999999</v>
      </c>
      <c r="H1558" s="3">
        <f t="shared" si="63"/>
        <v>0.44000000000232831</v>
      </c>
      <c r="I1558" s="11">
        <f t="shared" si="66"/>
        <v>1011.1435488053505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839.28</v>
      </c>
      <c r="E1563" s="2">
        <v>0</v>
      </c>
      <c r="F1563" s="2">
        <v>0</v>
      </c>
      <c r="G1563" s="3">
        <f t="shared" si="52"/>
        <v>43.642559999999996</v>
      </c>
      <c r="H1563" s="3">
        <f t="shared" si="63"/>
        <v>0.27999999999997272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839.28</v>
      </c>
      <c r="E1569" s="2">
        <v>0</v>
      </c>
      <c r="F1569" s="2">
        <v>0</v>
      </c>
      <c r="G1569" s="3">
        <f t="shared" si="52"/>
        <v>53.713920000000002</v>
      </c>
      <c r="H1569" s="3">
        <f t="shared" si="63"/>
        <v>0.27999999999997272</v>
      </c>
      <c r="I1569" s="11">
        <f t="shared" si="67"/>
        <v>15.039897599998534</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525.36</v>
      </c>
      <c r="E1571" s="2">
        <v>0</v>
      </c>
      <c r="F1571" s="2">
        <v>0</v>
      </c>
      <c r="G1571" s="3">
        <f t="shared" si="52"/>
        <v>35.724480000000007</v>
      </c>
      <c r="H1571" s="3">
        <f t="shared" si="63"/>
        <v>0.36000000000001364</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525.36</v>
      </c>
      <c r="E1577" s="2">
        <v>0</v>
      </c>
      <c r="F1577" s="2">
        <v>0</v>
      </c>
      <c r="G1577" s="3">
        <f t="shared" si="52"/>
        <v>42.028800000000004</v>
      </c>
      <c r="H1577" s="3">
        <f t="shared" si="63"/>
        <v>0.36000000000001364</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525.36</v>
      </c>
      <c r="E1578" s="2">
        <v>0</v>
      </c>
      <c r="F1578" s="2">
        <v>0</v>
      </c>
      <c r="G1578" s="3">
        <f t="shared" si="52"/>
        <v>43.079520000000002</v>
      </c>
      <c r="H1578" s="3">
        <f t="shared" si="63"/>
        <v>0.36000000000001364</v>
      </c>
      <c r="I1578" s="11">
        <f t="shared" ref="I1578:I1581" si="69">G1578*H1578</f>
        <v>15.508627200000589</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1656317.92</v>
      </c>
      <c r="D1582" s="7"/>
      <c r="E1582" s="7">
        <v>0</v>
      </c>
      <c r="F1582" s="7">
        <v>0</v>
      </c>
      <c r="G1582" s="8">
        <f t="shared" ref="G1582:G1686" si="70">B1582/1000*C1582</f>
        <v>1656.31792</v>
      </c>
      <c r="H1582" s="8">
        <f t="shared" ref="H1582:H1686" si="71">ABS(C1582-ROUND(C1582,0))</f>
        <v>8.0000000074505806E-2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19512173.840000004</v>
      </c>
      <c r="D1583" s="2">
        <v>0</v>
      </c>
      <c r="E1583" s="2">
        <v>0</v>
      </c>
      <c r="F1583" s="2">
        <v>0</v>
      </c>
      <c r="G1583" s="3">
        <f t="shared" si="70"/>
        <v>39024.347680000006</v>
      </c>
      <c r="H1583" s="3">
        <f t="shared" si="71"/>
        <v>0.15999999642372131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333623.55000000005</v>
      </c>
      <c r="D1584" s="2">
        <v>0</v>
      </c>
      <c r="E1584" s="2">
        <v>0</v>
      </c>
      <c r="F1584" s="2">
        <v>0</v>
      </c>
      <c r="G1584" s="3">
        <f t="shared" si="70"/>
        <v>1000.8706500000002</v>
      </c>
      <c r="H1584" s="3">
        <f t="shared" si="71"/>
        <v>0.44999999995343387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13683366.860000003</v>
      </c>
      <c r="D1585" s="2">
        <v>0</v>
      </c>
      <c r="E1585" s="2">
        <v>0</v>
      </c>
      <c r="F1585" s="2">
        <v>0</v>
      </c>
      <c r="G1585" s="3">
        <f t="shared" si="70"/>
        <v>54733.467440000015</v>
      </c>
      <c r="H1585" s="3">
        <f t="shared" si="71"/>
        <v>0.13999999687075615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7349811.75</v>
      </c>
      <c r="D1586" s="2">
        <v>0</v>
      </c>
      <c r="E1586" s="2">
        <v>0</v>
      </c>
      <c r="F1586" s="2">
        <v>0</v>
      </c>
      <c r="G1586" s="3">
        <f t="shared" si="70"/>
        <v>36749.058750000004</v>
      </c>
      <c r="H1586" s="3">
        <f t="shared" si="71"/>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2783241.31</v>
      </c>
      <c r="D1587" s="2">
        <v>0</v>
      </c>
      <c r="E1587" s="2">
        <v>0</v>
      </c>
      <c r="F1587" s="2">
        <v>0</v>
      </c>
      <c r="G1587" s="3">
        <f t="shared" si="70"/>
        <v>16699.44786</v>
      </c>
      <c r="H1587" s="3">
        <f t="shared" si="71"/>
        <v>0.31000000005587935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46687.21</v>
      </c>
      <c r="D1588" s="2">
        <v>0</v>
      </c>
      <c r="E1588" s="2">
        <v>0</v>
      </c>
      <c r="F1588" s="2">
        <v>0</v>
      </c>
      <c r="G1588" s="3">
        <f t="shared" si="70"/>
        <v>326.81047000000001</v>
      </c>
      <c r="H1588" s="3">
        <f t="shared" si="71"/>
        <v>0.20999999999912689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56288.99</v>
      </c>
      <c r="D1589" s="2">
        <v>0</v>
      </c>
      <c r="E1589" s="2">
        <v>0</v>
      </c>
      <c r="F1589" s="2">
        <v>0</v>
      </c>
      <c r="G1589" s="3">
        <f t="shared" si="70"/>
        <v>450.31191999999999</v>
      </c>
      <c r="H1589" s="3">
        <f t="shared" si="71"/>
        <v>1.0000000002037268E-2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524666.23</v>
      </c>
      <c r="D1591" s="2">
        <v>0</v>
      </c>
      <c r="E1591" s="2">
        <v>0</v>
      </c>
      <c r="F1591" s="2">
        <v>0</v>
      </c>
      <c r="G1591" s="3">
        <f t="shared" si="70"/>
        <v>5246.6623</v>
      </c>
      <c r="H1591" s="3">
        <f t="shared" si="71"/>
        <v>0.22999999998137355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529958.13</v>
      </c>
      <c r="D1592" s="2">
        <v>0</v>
      </c>
      <c r="E1592" s="2">
        <v>0</v>
      </c>
      <c r="F1592" s="2">
        <v>0</v>
      </c>
      <c r="G1592" s="3">
        <f t="shared" si="70"/>
        <v>5829.5394299999998</v>
      </c>
      <c r="H1592" s="3">
        <f t="shared" si="71"/>
        <v>0.13000000000465661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2392713.2400000002</v>
      </c>
      <c r="D1593" s="2">
        <v>0</v>
      </c>
      <c r="E1593" s="2">
        <v>0</v>
      </c>
      <c r="F1593" s="2">
        <v>0</v>
      </c>
      <c r="G1593" s="3">
        <f t="shared" si="70"/>
        <v>28712.558880000004</v>
      </c>
      <c r="H1593" s="3">
        <f t="shared" si="71"/>
        <v>0.24000000022351742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3225954.16</v>
      </c>
      <c r="D1594" s="2">
        <v>0</v>
      </c>
      <c r="E1594" s="2">
        <v>0</v>
      </c>
      <c r="F1594" s="2">
        <v>0</v>
      </c>
      <c r="G1594" s="3">
        <f t="shared" si="70"/>
        <v>41937.40408</v>
      </c>
      <c r="H1594" s="3">
        <f t="shared" si="71"/>
        <v>0.16000000014901161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1998337.64</v>
      </c>
      <c r="D1595" s="2">
        <v>0</v>
      </c>
      <c r="E1595" s="2">
        <v>0</v>
      </c>
      <c r="F1595" s="2">
        <v>0</v>
      </c>
      <c r="G1595" s="3">
        <f t="shared" si="70"/>
        <v>27976.72696</v>
      </c>
      <c r="H1595" s="3">
        <f t="shared" si="71"/>
        <v>0.36000000010244548</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1998337.64</v>
      </c>
      <c r="D1599" s="2">
        <v>0</v>
      </c>
      <c r="E1599" s="2">
        <v>0</v>
      </c>
      <c r="F1599" s="2">
        <v>0</v>
      </c>
      <c r="G1599" s="3">
        <f t="shared" si="70"/>
        <v>35970.077519999999</v>
      </c>
      <c r="H1599" s="3">
        <f t="shared" si="71"/>
        <v>0.36000000010244548</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270891.63</v>
      </c>
      <c r="D1601" s="2">
        <v>0</v>
      </c>
      <c r="E1601" s="2">
        <v>0</v>
      </c>
      <c r="F1601" s="2">
        <v>0</v>
      </c>
      <c r="G1601" s="3">
        <f>B1601/1000*C1601</f>
        <v>5417.8326000000006</v>
      </c>
      <c r="H1601" s="3">
        <f>ABS(C1601-ROUND(C1601,0))</f>
        <v>0.36999999999534339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17069138.48</v>
      </c>
      <c r="D1602" s="2">
        <v>0</v>
      </c>
      <c r="E1602" s="2">
        <v>0</v>
      </c>
      <c r="F1602" s="2">
        <v>0</v>
      </c>
      <c r="G1602" s="3">
        <f t="shared" si="70"/>
        <v>358451.90808000002</v>
      </c>
      <c r="H1602" s="3">
        <f t="shared" si="71"/>
        <v>0.48000000044703484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332119.87000000011</v>
      </c>
      <c r="D1603" s="2">
        <v>0</v>
      </c>
      <c r="E1603" s="2">
        <v>0</v>
      </c>
      <c r="F1603" s="2">
        <v>0</v>
      </c>
      <c r="G1603" s="3">
        <f t="shared" si="70"/>
        <v>7306.6371400000016</v>
      </c>
      <c r="H1603" s="3">
        <f t="shared" si="71"/>
        <v>0.12999999988824129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13491160.719999999</v>
      </c>
      <c r="D1604" s="2">
        <v>0</v>
      </c>
      <c r="E1604" s="2">
        <v>0</v>
      </c>
      <c r="F1604" s="2">
        <v>0</v>
      </c>
      <c r="G1604" s="3">
        <f t="shared" si="70"/>
        <v>310296.69655999995</v>
      </c>
      <c r="H1604" s="3">
        <f t="shared" si="71"/>
        <v>0.2800000011920929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7274091.6600000001</v>
      </c>
      <c r="D1605" s="2">
        <v>0</v>
      </c>
      <c r="E1605" s="2">
        <v>0</v>
      </c>
      <c r="F1605" s="2">
        <v>0</v>
      </c>
      <c r="G1605" s="3">
        <f t="shared" si="70"/>
        <v>174578.19984000002</v>
      </c>
      <c r="H1605" s="3">
        <f t="shared" si="71"/>
        <v>0.33999999985098839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2798532.78</v>
      </c>
      <c r="D1606" s="2">
        <v>0</v>
      </c>
      <c r="E1606" s="2">
        <v>0</v>
      </c>
      <c r="F1606" s="2">
        <v>0</v>
      </c>
      <c r="G1606" s="3">
        <f t="shared" si="70"/>
        <v>69963.319499999998</v>
      </c>
      <c r="H1606" s="3">
        <f t="shared" si="71"/>
        <v>0.22000000020489097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34642.51</v>
      </c>
      <c r="D1607" s="2">
        <v>0</v>
      </c>
      <c r="E1607" s="2">
        <v>0</v>
      </c>
      <c r="F1607" s="2">
        <v>0</v>
      </c>
      <c r="G1607" s="3">
        <f t="shared" si="70"/>
        <v>900.70526000000007</v>
      </c>
      <c r="H1607" s="3">
        <f t="shared" si="71"/>
        <v>0.48999999999796273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59991.91</v>
      </c>
      <c r="D1608" s="2">
        <v>0</v>
      </c>
      <c r="E1608" s="2">
        <v>0</v>
      </c>
      <c r="F1608" s="2">
        <v>0</v>
      </c>
      <c r="G1608" s="3">
        <f t="shared" si="70"/>
        <v>1619.7815700000001</v>
      </c>
      <c r="H1608" s="3">
        <f t="shared" si="71"/>
        <v>8.999999999650754E-2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524745.61</v>
      </c>
      <c r="D1610" s="2">
        <v>0</v>
      </c>
      <c r="E1610" s="2">
        <v>0</v>
      </c>
      <c r="F1610" s="2">
        <v>0</v>
      </c>
      <c r="G1610" s="3">
        <f t="shared" si="70"/>
        <v>15217.62269</v>
      </c>
      <c r="H1610" s="3">
        <f t="shared" si="71"/>
        <v>0.39000000001396984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528083.61</v>
      </c>
      <c r="D1611" s="2">
        <v>0</v>
      </c>
      <c r="E1611" s="2">
        <v>0</v>
      </c>
      <c r="F1611" s="2">
        <v>0</v>
      </c>
      <c r="G1611" s="3">
        <f t="shared" si="70"/>
        <v>15842.5083</v>
      </c>
      <c r="H1611" s="3">
        <f t="shared" si="71"/>
        <v>0.39000000001396984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2271072.64</v>
      </c>
      <c r="D1612" s="2">
        <v>0</v>
      </c>
      <c r="E1612" s="2">
        <v>0</v>
      </c>
      <c r="F1612" s="2">
        <v>0</v>
      </c>
      <c r="G1612" s="3">
        <f t="shared" si="70"/>
        <v>70403.251839999997</v>
      </c>
      <c r="H1612" s="3">
        <f t="shared" si="71"/>
        <v>0.35999999986961484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3075836.07</v>
      </c>
      <c r="D1613" s="2">
        <v>0</v>
      </c>
      <c r="E1613" s="2">
        <v>0</v>
      </c>
      <c r="F1613" s="2">
        <v>0</v>
      </c>
      <c r="G1613" s="3">
        <f t="shared" si="70"/>
        <v>98426.754239999995</v>
      </c>
      <c r="H1613" s="3">
        <f t="shared" si="71"/>
        <v>6.9999999832361937E-2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20000</v>
      </c>
      <c r="D1614" s="2">
        <v>0</v>
      </c>
      <c r="E1614" s="2">
        <v>0</v>
      </c>
      <c r="F1614" s="2">
        <v>0</v>
      </c>
      <c r="G1614" s="3">
        <f t="shared" si="70"/>
        <v>660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20000</v>
      </c>
      <c r="D1618" s="2">
        <v>0</v>
      </c>
      <c r="E1618" s="2">
        <v>0</v>
      </c>
      <c r="F1618" s="2">
        <v>0</v>
      </c>
      <c r="G1618" s="3">
        <f t="shared" si="70"/>
        <v>740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150021.82</v>
      </c>
      <c r="D1620" s="2">
        <v>0</v>
      </c>
      <c r="E1620" s="2">
        <v>0</v>
      </c>
      <c r="F1620" s="2">
        <v>0</v>
      </c>
      <c r="G1620" s="3">
        <f>B1620/1000*C1620</f>
        <v>5850.8509800000002</v>
      </c>
      <c r="H1620" s="3">
        <f>ABS(C1620-ROUND(C1620,0))</f>
        <v>0.17999999999301508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4099353.2800000049</v>
      </c>
      <c r="D1621" s="2">
        <v>0</v>
      </c>
      <c r="E1621" s="2">
        <v>0</v>
      </c>
      <c r="F1621" s="2">
        <v>0</v>
      </c>
      <c r="G1621" s="3">
        <f t="shared" si="70"/>
        <v>163974.13120000021</v>
      </c>
      <c r="H1621" s="3">
        <f t="shared" si="71"/>
        <v>0.28000000491738319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4099353.2800000003</v>
      </c>
      <c r="D1681" s="2">
        <v>0</v>
      </c>
      <c r="E1681" s="2">
        <v>0</v>
      </c>
      <c r="F1681" s="2">
        <v>0</v>
      </c>
      <c r="G1681" s="3">
        <f t="shared" si="70"/>
        <v>409935.32800000004</v>
      </c>
      <c r="H1681" s="3">
        <f t="shared" si="71"/>
        <v>0.28000000026077032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1095.5699999999833</v>
      </c>
      <c r="D1682" s="2">
        <v>0</v>
      </c>
      <c r="E1682" s="2">
        <v>0</v>
      </c>
      <c r="F1682" s="2">
        <v>0</v>
      </c>
      <c r="G1682" s="3">
        <f t="shared" si="70"/>
        <v>110.65256999999832</v>
      </c>
      <c r="H1682" s="3">
        <f t="shared" si="71"/>
        <v>0.43000000001666194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1047996.98</v>
      </c>
      <c r="D1683" s="2">
        <v>0</v>
      </c>
      <c r="E1683" s="2">
        <v>0</v>
      </c>
      <c r="F1683" s="2">
        <v>0</v>
      </c>
      <c r="G1683" s="3">
        <f t="shared" si="70"/>
        <v>106895.69196</v>
      </c>
      <c r="H1683" s="3">
        <f t="shared" si="71"/>
        <v>2.0000000018626451E-2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262764.05</v>
      </c>
      <c r="D1684" s="2">
        <v>0</v>
      </c>
      <c r="E1684" s="2">
        <v>0</v>
      </c>
      <c r="F1684" s="2">
        <v>0</v>
      </c>
      <c r="G1684" s="3">
        <f t="shared" si="70"/>
        <v>27064.697149999996</v>
      </c>
      <c r="H1684" s="3">
        <f t="shared" si="71"/>
        <v>4.9999999988358468E-2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2646672.7000000002</v>
      </c>
      <c r="D1685" s="2">
        <v>0</v>
      </c>
      <c r="E1685" s="2">
        <v>0</v>
      </c>
      <c r="F1685" s="2">
        <v>0</v>
      </c>
      <c r="G1685" s="3">
        <f>B1685/1000*C1685</f>
        <v>275253.9608</v>
      </c>
      <c r="H1685" s="3">
        <f>ABS(C1685-ROUND(C1685,0))</f>
        <v>0.29999999981373549</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140823.98000000001</v>
      </c>
      <c r="D1686" s="14">
        <v>0</v>
      </c>
      <c r="E1686" s="14">
        <v>0</v>
      </c>
      <c r="F1686" s="14">
        <v>0</v>
      </c>
      <c r="G1686" s="15">
        <f t="shared" si="70"/>
        <v>14786.517900000001</v>
      </c>
      <c r="H1686" s="15">
        <f t="shared" si="71"/>
        <v>1.9999999989522621E-2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2019</v>
      </c>
      <c r="B1" s="396"/>
      <c r="C1" s="396"/>
    </row>
    <row r="2" spans="1:16" ht="33" customHeight="1" x14ac:dyDescent="0.25">
      <c r="A2" s="397" t="s">
        <v>2020</v>
      </c>
      <c r="B2" s="398"/>
      <c r="C2" s="395"/>
      <c r="D2" s="5"/>
      <c r="E2" s="5"/>
      <c r="F2" s="5"/>
      <c r="G2" s="5"/>
      <c r="H2" s="5"/>
      <c r="I2" s="5"/>
      <c r="J2" s="5"/>
      <c r="K2" s="5"/>
      <c r="L2" s="5"/>
      <c r="M2" s="5"/>
      <c r="N2" s="5"/>
      <c r="O2" s="5"/>
      <c r="P2" s="5"/>
    </row>
    <row r="3" spans="1:16" ht="18.75" customHeight="1" x14ac:dyDescent="0.25">
      <c r="A3" s="222" t="s">
        <v>2021</v>
      </c>
      <c r="B3" s="399" t="s">
        <v>2022</v>
      </c>
      <c r="C3" s="395"/>
      <c r="D3" s="5"/>
      <c r="E3" s="5"/>
      <c r="F3" s="5"/>
      <c r="G3" s="5"/>
      <c r="H3" s="5"/>
      <c r="I3" s="5"/>
      <c r="J3" s="5"/>
      <c r="K3" s="5"/>
      <c r="L3" s="5"/>
      <c r="M3" s="5"/>
      <c r="N3" s="5"/>
      <c r="O3" s="5"/>
      <c r="P3" s="5"/>
    </row>
    <row r="4" spans="1:16" ht="37.5" hidden="1" customHeight="1" x14ac:dyDescent="0.25">
      <c r="A4" s="223" t="s">
        <v>2023</v>
      </c>
      <c r="B4" s="394" t="s">
        <v>2024</v>
      </c>
      <c r="C4" s="395"/>
      <c r="D4" s="5"/>
      <c r="E4" s="5"/>
      <c r="F4" s="5"/>
      <c r="G4" s="5"/>
      <c r="H4" s="5"/>
      <c r="I4" s="5"/>
      <c r="J4" s="5"/>
      <c r="K4" s="5"/>
      <c r="L4" s="5"/>
      <c r="M4" s="5"/>
      <c r="N4" s="5"/>
      <c r="O4" s="5"/>
      <c r="P4" s="5"/>
    </row>
    <row r="5" spans="1:16" ht="48" hidden="1" customHeight="1" x14ac:dyDescent="0.25">
      <c r="A5" s="223" t="s">
        <v>2023</v>
      </c>
      <c r="B5" s="394" t="s">
        <v>2025</v>
      </c>
      <c r="C5" s="395"/>
      <c r="D5" s="5"/>
      <c r="E5" s="5"/>
      <c r="F5" s="5"/>
      <c r="G5" s="5"/>
      <c r="H5" s="5"/>
      <c r="I5" s="5"/>
      <c r="J5" s="5"/>
      <c r="K5" s="5"/>
      <c r="L5" s="5"/>
      <c r="M5" s="5"/>
      <c r="N5" s="5"/>
      <c r="O5" s="5"/>
      <c r="P5" s="5"/>
    </row>
    <row r="6" spans="1:16" ht="59.25" hidden="1" customHeight="1" x14ac:dyDescent="0.25">
      <c r="A6" s="223" t="s">
        <v>2023</v>
      </c>
      <c r="B6" s="394" t="s">
        <v>2026</v>
      </c>
      <c r="C6" s="395"/>
      <c r="D6" s="5"/>
      <c r="E6" s="5"/>
      <c r="F6" s="5"/>
      <c r="G6" s="5"/>
      <c r="H6" s="5"/>
      <c r="I6" s="5"/>
      <c r="J6" s="5"/>
      <c r="K6" s="5"/>
      <c r="L6" s="5"/>
      <c r="M6" s="5"/>
      <c r="N6" s="5"/>
      <c r="O6" s="5"/>
      <c r="P6" s="5"/>
    </row>
    <row r="7" spans="1:16" ht="48" hidden="1" customHeight="1" x14ac:dyDescent="0.25">
      <c r="A7" s="223" t="s">
        <v>2027</v>
      </c>
      <c r="B7" s="394" t="s">
        <v>2028</v>
      </c>
      <c r="C7" s="395"/>
      <c r="D7" s="5"/>
      <c r="E7" s="5"/>
      <c r="F7" s="5"/>
      <c r="G7" s="5"/>
      <c r="H7" s="5"/>
      <c r="I7" s="5"/>
      <c r="J7" s="5"/>
      <c r="K7" s="5"/>
      <c r="L7" s="5"/>
      <c r="M7" s="5"/>
      <c r="N7" s="5"/>
      <c r="O7" s="5"/>
      <c r="P7" s="5"/>
    </row>
    <row r="8" spans="1:16" ht="41.25" hidden="1" customHeight="1" x14ac:dyDescent="0.25">
      <c r="A8" s="223" t="s">
        <v>2029</v>
      </c>
      <c r="B8" s="394" t="s">
        <v>2030</v>
      </c>
      <c r="C8" s="395"/>
      <c r="D8" s="5"/>
      <c r="E8" s="5"/>
      <c r="F8" s="5"/>
      <c r="G8" s="5"/>
      <c r="H8" s="5"/>
      <c r="I8" s="5"/>
      <c r="J8" s="5"/>
      <c r="K8" s="5"/>
      <c r="L8" s="5"/>
      <c r="M8" s="5"/>
      <c r="N8" s="5"/>
      <c r="O8" s="5"/>
      <c r="P8" s="5"/>
    </row>
    <row r="9" spans="1:16" ht="59.25" hidden="1" customHeight="1" x14ac:dyDescent="0.25">
      <c r="A9" s="223" t="s">
        <v>2031</v>
      </c>
      <c r="B9" s="394" t="s">
        <v>2032</v>
      </c>
      <c r="C9" s="395"/>
      <c r="D9" s="5"/>
      <c r="E9" s="5"/>
      <c r="F9" s="5"/>
      <c r="G9" s="5"/>
      <c r="H9" s="5"/>
      <c r="I9" s="5"/>
      <c r="J9" s="5"/>
      <c r="K9" s="5"/>
      <c r="L9" s="5"/>
      <c r="M9" s="5"/>
      <c r="N9" s="5"/>
      <c r="O9" s="5"/>
      <c r="P9" s="5"/>
    </row>
    <row r="10" spans="1:16" ht="61.5" hidden="1" customHeight="1" x14ac:dyDescent="0.25">
      <c r="A10" s="223" t="s">
        <v>2031</v>
      </c>
      <c r="B10" s="394" t="s">
        <v>2033</v>
      </c>
      <c r="C10" s="395"/>
      <c r="D10" s="5"/>
      <c r="E10" s="5"/>
      <c r="F10" s="5"/>
      <c r="G10" s="5"/>
      <c r="H10" s="5"/>
      <c r="I10" s="5"/>
      <c r="J10" s="5"/>
      <c r="K10" s="5"/>
      <c r="L10" s="5"/>
      <c r="M10" s="5"/>
      <c r="N10" s="5"/>
      <c r="O10" s="5"/>
      <c r="P10" s="5"/>
    </row>
    <row r="11" spans="1:16" ht="43.5" hidden="1" customHeight="1" x14ac:dyDescent="0.25">
      <c r="A11" s="223" t="s">
        <v>2031</v>
      </c>
      <c r="B11" s="394" t="s">
        <v>2034</v>
      </c>
      <c r="C11" s="395"/>
      <c r="D11" s="5"/>
      <c r="E11" s="5"/>
      <c r="F11" s="5"/>
      <c r="G11" s="5"/>
      <c r="H11" s="5"/>
      <c r="I11" s="5"/>
      <c r="J11" s="5"/>
      <c r="K11" s="5"/>
      <c r="L11" s="5"/>
      <c r="M11" s="5"/>
      <c r="N11" s="5"/>
      <c r="O11" s="5"/>
      <c r="P11" s="5"/>
    </row>
    <row r="12" spans="1:16" ht="27.75" hidden="1" customHeight="1" x14ac:dyDescent="0.25">
      <c r="A12" s="223" t="s">
        <v>2035</v>
      </c>
      <c r="B12" s="394" t="s">
        <v>2036</v>
      </c>
      <c r="C12" s="395"/>
      <c r="D12" s="5"/>
      <c r="E12" s="5"/>
      <c r="F12" s="5"/>
      <c r="G12" s="5"/>
      <c r="H12" s="5"/>
      <c r="I12" s="5"/>
      <c r="J12" s="5"/>
      <c r="K12" s="5"/>
      <c r="L12" s="5"/>
      <c r="M12" s="5"/>
      <c r="N12" s="5"/>
      <c r="O12" s="5"/>
      <c r="P12" s="5"/>
    </row>
    <row r="13" spans="1:16" ht="27.75" hidden="1" customHeight="1" x14ac:dyDescent="0.25">
      <c r="A13" s="223" t="s">
        <v>2037</v>
      </c>
      <c r="B13" s="394" t="s">
        <v>2038</v>
      </c>
      <c r="C13" s="395"/>
      <c r="D13" s="5"/>
      <c r="E13" s="5"/>
      <c r="F13" s="5"/>
      <c r="G13" s="5"/>
      <c r="H13" s="5"/>
      <c r="I13" s="5"/>
      <c r="J13" s="5"/>
      <c r="K13" s="5"/>
      <c r="L13" s="5"/>
      <c r="M13" s="5"/>
      <c r="N13" s="5"/>
      <c r="O13" s="5"/>
      <c r="P13" s="5"/>
    </row>
    <row r="14" spans="1:16" ht="45.75" hidden="1" customHeight="1" x14ac:dyDescent="0.25">
      <c r="A14" s="223" t="s">
        <v>2039</v>
      </c>
      <c r="B14" s="394" t="s">
        <v>2040</v>
      </c>
      <c r="C14" s="395"/>
      <c r="D14" s="5"/>
      <c r="E14" s="5"/>
      <c r="F14" s="5"/>
      <c r="G14" s="5"/>
      <c r="H14" s="5"/>
      <c r="I14" s="5"/>
      <c r="J14" s="5"/>
      <c r="K14" s="5"/>
      <c r="L14" s="5"/>
      <c r="M14" s="5"/>
      <c r="N14" s="5"/>
      <c r="O14" s="5"/>
      <c r="P14" s="5"/>
    </row>
    <row r="15" spans="1:16" ht="45.75" hidden="1" customHeight="1" x14ac:dyDescent="0.25">
      <c r="A15" s="223" t="s">
        <v>2041</v>
      </c>
      <c r="B15" s="394" t="s">
        <v>2042</v>
      </c>
      <c r="C15" s="395"/>
      <c r="D15" s="5"/>
      <c r="E15" s="5"/>
      <c r="F15" s="5"/>
      <c r="G15" s="5"/>
      <c r="H15" s="5"/>
      <c r="I15" s="5"/>
      <c r="J15" s="5"/>
      <c r="K15" s="5"/>
      <c r="L15" s="5"/>
      <c r="M15" s="5"/>
      <c r="N15" s="5"/>
      <c r="O15" s="5"/>
      <c r="P15" s="5"/>
    </row>
    <row r="16" spans="1:16" ht="51" hidden="1" customHeight="1" x14ac:dyDescent="0.25">
      <c r="A16" s="223" t="s">
        <v>2043</v>
      </c>
      <c r="B16" s="394" t="s">
        <v>2044</v>
      </c>
      <c r="C16" s="395"/>
      <c r="D16" s="5"/>
      <c r="E16" s="5"/>
      <c r="F16" s="5"/>
      <c r="G16" s="5"/>
      <c r="H16" s="5"/>
      <c r="I16" s="5"/>
      <c r="J16" s="5"/>
      <c r="K16" s="5"/>
      <c r="L16" s="5"/>
      <c r="M16" s="5"/>
      <c r="N16" s="5"/>
      <c r="O16" s="5"/>
      <c r="P16" s="5"/>
    </row>
    <row r="17" spans="1:16" ht="27.75" hidden="1" customHeight="1" x14ac:dyDescent="0.25">
      <c r="A17" s="223" t="s">
        <v>2045</v>
      </c>
      <c r="B17" s="394" t="s">
        <v>2046</v>
      </c>
      <c r="C17" s="395"/>
      <c r="D17" s="5"/>
      <c r="E17" s="5"/>
      <c r="F17" s="5"/>
      <c r="G17" s="5"/>
      <c r="H17" s="5"/>
      <c r="I17" s="5"/>
      <c r="J17" s="5"/>
      <c r="K17" s="5"/>
      <c r="L17" s="5"/>
      <c r="M17" s="5"/>
      <c r="N17" s="5"/>
      <c r="O17" s="5"/>
      <c r="P17" s="5"/>
    </row>
    <row r="18" spans="1:16" ht="27.75" hidden="1" customHeight="1" x14ac:dyDescent="0.25">
      <c r="A18" s="223" t="s">
        <v>2047</v>
      </c>
      <c r="B18" s="394" t="s">
        <v>2048</v>
      </c>
      <c r="C18" s="395"/>
      <c r="D18" s="5"/>
      <c r="E18" s="5"/>
      <c r="F18" s="5"/>
      <c r="G18" s="5"/>
      <c r="H18" s="5"/>
      <c r="I18" s="5"/>
      <c r="J18" s="5"/>
      <c r="K18" s="5"/>
      <c r="L18" s="5"/>
      <c r="M18" s="5"/>
      <c r="N18" s="5"/>
      <c r="O18" s="5"/>
      <c r="P18" s="5"/>
    </row>
    <row r="19" spans="1:16" ht="45" hidden="1" customHeight="1" x14ac:dyDescent="0.25">
      <c r="A19" s="223" t="s">
        <v>2047</v>
      </c>
      <c r="B19" s="394" t="s">
        <v>2049</v>
      </c>
      <c r="C19" s="395"/>
      <c r="D19" s="5"/>
      <c r="E19" s="5"/>
      <c r="F19" s="5"/>
      <c r="G19" s="5"/>
      <c r="H19" s="5"/>
      <c r="I19" s="5"/>
      <c r="J19" s="5"/>
      <c r="K19" s="5"/>
      <c r="L19" s="5"/>
      <c r="M19" s="5"/>
      <c r="N19" s="5"/>
      <c r="O19" s="5"/>
      <c r="P19" s="5"/>
    </row>
    <row r="20" spans="1:16" ht="45" hidden="1" customHeight="1" x14ac:dyDescent="0.25">
      <c r="A20" s="223" t="s">
        <v>2050</v>
      </c>
      <c r="B20" s="394" t="s">
        <v>2051</v>
      </c>
      <c r="C20" s="395"/>
      <c r="D20" s="5"/>
      <c r="E20" s="5"/>
      <c r="F20" s="5"/>
      <c r="G20" s="5"/>
      <c r="H20" s="5"/>
      <c r="I20" s="5"/>
      <c r="J20" s="5"/>
      <c r="K20" s="5"/>
      <c r="L20" s="5"/>
      <c r="M20" s="5"/>
      <c r="N20" s="5"/>
      <c r="O20" s="5"/>
      <c r="P20" s="5"/>
    </row>
    <row r="21" spans="1:16" ht="30" hidden="1" customHeight="1" x14ac:dyDescent="0.25">
      <c r="A21" s="223" t="s">
        <v>2052</v>
      </c>
      <c r="B21" s="394" t="s">
        <v>2053</v>
      </c>
      <c r="C21" s="395"/>
      <c r="D21" s="5"/>
      <c r="E21" s="5"/>
      <c r="F21" s="5"/>
      <c r="G21" s="5"/>
      <c r="H21" s="5"/>
      <c r="I21" s="5"/>
      <c r="J21" s="5"/>
      <c r="K21" s="5"/>
      <c r="L21" s="5"/>
      <c r="M21" s="5"/>
      <c r="N21" s="5"/>
      <c r="O21" s="5"/>
      <c r="P21" s="5"/>
    </row>
    <row r="22" spans="1:16" ht="30" hidden="1" customHeight="1" x14ac:dyDescent="0.25">
      <c r="A22" s="223" t="s">
        <v>2054</v>
      </c>
      <c r="B22" s="394" t="s">
        <v>2055</v>
      </c>
      <c r="C22" s="395"/>
      <c r="D22" s="5"/>
      <c r="E22" s="5"/>
      <c r="F22" s="5"/>
      <c r="G22" s="5"/>
      <c r="H22" s="5"/>
      <c r="I22" s="5"/>
      <c r="J22" s="5"/>
      <c r="K22" s="5"/>
      <c r="L22" s="5"/>
      <c r="M22" s="5"/>
      <c r="N22" s="5"/>
      <c r="O22" s="5"/>
      <c r="P22" s="5"/>
    </row>
    <row r="23" spans="1:16" ht="30" hidden="1" customHeight="1" x14ac:dyDescent="0.25">
      <c r="A23" s="223" t="s">
        <v>2056</v>
      </c>
      <c r="B23" s="394" t="s">
        <v>2057</v>
      </c>
      <c r="C23" s="395"/>
      <c r="D23" s="5"/>
      <c r="E23" s="5"/>
      <c r="F23" s="5"/>
      <c r="G23" s="5"/>
      <c r="H23" s="5"/>
      <c r="I23" s="5"/>
      <c r="J23" s="5"/>
      <c r="K23" s="5"/>
      <c r="L23" s="5"/>
      <c r="M23" s="5"/>
      <c r="N23" s="5"/>
      <c r="O23" s="5"/>
      <c r="P23" s="5"/>
    </row>
    <row r="24" spans="1:16" ht="30" hidden="1" customHeight="1" x14ac:dyDescent="0.25">
      <c r="A24" s="223" t="s">
        <v>2058</v>
      </c>
      <c r="B24" s="394" t="s">
        <v>2059</v>
      </c>
      <c r="C24" s="395"/>
      <c r="D24" s="5"/>
      <c r="E24" s="5"/>
      <c r="F24" s="5"/>
      <c r="G24" s="5"/>
      <c r="H24" s="5"/>
      <c r="I24" s="5"/>
      <c r="J24" s="5"/>
      <c r="K24" s="5"/>
      <c r="L24" s="5"/>
      <c r="M24" s="5"/>
      <c r="N24" s="5"/>
      <c r="O24" s="5"/>
      <c r="P24" s="5"/>
    </row>
    <row r="25" spans="1:16" ht="30" hidden="1" customHeight="1" x14ac:dyDescent="0.25">
      <c r="A25" s="223" t="s">
        <v>2060</v>
      </c>
      <c r="B25" s="394" t="s">
        <v>2061</v>
      </c>
      <c r="C25" s="395"/>
      <c r="D25" s="5"/>
      <c r="E25" s="5"/>
      <c r="F25" s="5"/>
      <c r="G25" s="5"/>
      <c r="H25" s="5"/>
      <c r="I25" s="5"/>
      <c r="J25" s="5"/>
      <c r="K25" s="5"/>
      <c r="L25" s="5"/>
      <c r="M25" s="5"/>
      <c r="N25" s="5"/>
      <c r="O25" s="5"/>
      <c r="P25" s="5"/>
    </row>
    <row r="26" spans="1:16" ht="30" hidden="1" customHeight="1" x14ac:dyDescent="0.25">
      <c r="A26" s="223" t="s">
        <v>2062</v>
      </c>
      <c r="B26" s="394" t="s">
        <v>2063</v>
      </c>
      <c r="C26" s="395"/>
      <c r="D26" s="5"/>
      <c r="E26" s="5"/>
      <c r="F26" s="5"/>
      <c r="G26" s="5"/>
      <c r="H26" s="5"/>
      <c r="I26" s="5"/>
      <c r="J26" s="5"/>
      <c r="K26" s="5"/>
      <c r="L26" s="5"/>
      <c r="M26" s="5"/>
      <c r="N26" s="5"/>
      <c r="O26" s="5"/>
      <c r="P26" s="5"/>
    </row>
    <row r="27" spans="1:16" ht="70.5" hidden="1" customHeight="1" x14ac:dyDescent="0.25">
      <c r="A27" s="223" t="s">
        <v>2064</v>
      </c>
      <c r="B27" s="394" t="s">
        <v>2065</v>
      </c>
      <c r="C27" s="395"/>
      <c r="D27" s="5"/>
      <c r="E27" s="5"/>
      <c r="F27" s="5"/>
      <c r="G27" s="5"/>
      <c r="H27" s="5"/>
      <c r="I27" s="5"/>
      <c r="J27" s="5"/>
      <c r="K27" s="5"/>
      <c r="L27" s="5"/>
      <c r="M27" s="5"/>
      <c r="N27" s="5"/>
      <c r="O27" s="5"/>
      <c r="P27" s="5"/>
    </row>
    <row r="28" spans="1:16" ht="48" hidden="1" customHeight="1" x14ac:dyDescent="0.25">
      <c r="A28" s="223" t="s">
        <v>2066</v>
      </c>
      <c r="B28" s="394" t="s">
        <v>2067</v>
      </c>
      <c r="C28" s="395"/>
      <c r="D28" s="5"/>
      <c r="E28" s="5"/>
      <c r="F28" s="5"/>
      <c r="G28" s="5"/>
      <c r="H28" s="5"/>
      <c r="I28" s="5"/>
      <c r="J28" s="5"/>
      <c r="K28" s="5"/>
      <c r="L28" s="5"/>
      <c r="M28" s="5"/>
      <c r="N28" s="5"/>
      <c r="O28" s="5"/>
      <c r="P28" s="5"/>
    </row>
    <row r="29" spans="1:16" ht="100.5" hidden="1" customHeight="1" x14ac:dyDescent="0.25">
      <c r="A29" s="223" t="s">
        <v>2068</v>
      </c>
      <c r="B29" s="394" t="s">
        <v>2069</v>
      </c>
      <c r="C29" s="395"/>
      <c r="D29" s="5"/>
      <c r="E29" s="5"/>
      <c r="F29" s="5"/>
      <c r="G29" s="5"/>
      <c r="H29" s="5"/>
      <c r="I29" s="5"/>
      <c r="J29" s="5"/>
      <c r="K29" s="5"/>
      <c r="L29" s="5"/>
      <c r="M29" s="5"/>
      <c r="N29" s="5"/>
      <c r="O29" s="5"/>
      <c r="P29" s="5"/>
    </row>
    <row r="30" spans="1:16" ht="45" hidden="1" customHeight="1" x14ac:dyDescent="0.25">
      <c r="A30" s="223" t="s">
        <v>2070</v>
      </c>
      <c r="B30" s="394" t="s">
        <v>2071</v>
      </c>
      <c r="C30" s="395"/>
      <c r="D30" s="5"/>
      <c r="E30" s="5"/>
      <c r="F30" s="5"/>
      <c r="G30" s="5"/>
      <c r="H30" s="5"/>
      <c r="I30" s="5"/>
      <c r="J30" s="5"/>
      <c r="K30" s="5"/>
      <c r="L30" s="5"/>
      <c r="M30" s="5"/>
      <c r="N30" s="5"/>
      <c r="O30" s="5"/>
      <c r="P30" s="5"/>
    </row>
    <row r="31" spans="1:16" ht="45" hidden="1" customHeight="1" x14ac:dyDescent="0.25">
      <c r="A31" s="223" t="s">
        <v>2072</v>
      </c>
      <c r="B31" s="394" t="s">
        <v>2073</v>
      </c>
      <c r="C31" s="395"/>
      <c r="D31" s="5"/>
      <c r="E31" s="5"/>
      <c r="F31" s="5"/>
      <c r="G31" s="5"/>
      <c r="H31" s="5"/>
      <c r="I31" s="5"/>
      <c r="J31" s="5"/>
      <c r="K31" s="5"/>
      <c r="L31" s="5"/>
      <c r="M31" s="5"/>
      <c r="N31" s="5"/>
      <c r="O31" s="5"/>
      <c r="P31" s="5"/>
    </row>
    <row r="32" spans="1:16" ht="45" hidden="1" customHeight="1" x14ac:dyDescent="0.25">
      <c r="A32" s="223" t="s">
        <v>2074</v>
      </c>
      <c r="B32" s="394" t="s">
        <v>2075</v>
      </c>
      <c r="C32" s="395"/>
      <c r="D32" s="5"/>
      <c r="E32" s="5"/>
      <c r="F32" s="5"/>
      <c r="G32" s="5"/>
      <c r="H32" s="5"/>
      <c r="I32" s="5"/>
      <c r="J32" s="5"/>
      <c r="K32" s="5"/>
      <c r="L32" s="5"/>
      <c r="M32" s="5"/>
      <c r="N32" s="5"/>
      <c r="O32" s="5"/>
      <c r="P32" s="5"/>
    </row>
    <row r="33" spans="1:16" ht="72" hidden="1" customHeight="1" x14ac:dyDescent="0.25">
      <c r="A33" s="223" t="s">
        <v>2076</v>
      </c>
      <c r="B33" s="394" t="s">
        <v>2077</v>
      </c>
      <c r="C33" s="395"/>
      <c r="D33" s="5"/>
      <c r="E33" s="5"/>
      <c r="F33" s="5"/>
      <c r="G33" s="5"/>
      <c r="H33" s="5"/>
      <c r="I33" s="5"/>
      <c r="J33" s="5"/>
      <c r="K33" s="5"/>
      <c r="L33" s="5"/>
      <c r="M33" s="5"/>
      <c r="N33" s="5"/>
      <c r="O33" s="5"/>
      <c r="P33" s="5"/>
    </row>
    <row r="34" spans="1:16" ht="79.5" hidden="1" customHeight="1" x14ac:dyDescent="0.25">
      <c r="A34" s="223" t="s">
        <v>2078</v>
      </c>
      <c r="B34" s="394" t="s">
        <v>2079</v>
      </c>
      <c r="C34" s="395"/>
      <c r="D34" s="5"/>
      <c r="E34" s="5"/>
      <c r="F34" s="5"/>
      <c r="G34" s="5"/>
      <c r="H34" s="5"/>
      <c r="I34" s="5"/>
      <c r="J34" s="5"/>
      <c r="K34" s="5"/>
      <c r="L34" s="5"/>
      <c r="M34" s="5"/>
      <c r="N34" s="5"/>
      <c r="O34" s="5"/>
      <c r="P34" s="5"/>
    </row>
    <row r="35" spans="1:16" ht="70.5" hidden="1" customHeight="1" x14ac:dyDescent="0.25">
      <c r="A35" s="223" t="s">
        <v>2080</v>
      </c>
      <c r="B35" s="394" t="s">
        <v>2081</v>
      </c>
      <c r="C35" s="395"/>
      <c r="D35" s="5"/>
      <c r="E35" s="5"/>
      <c r="F35" s="5"/>
      <c r="G35" s="5"/>
      <c r="H35" s="5"/>
      <c r="I35" s="5"/>
      <c r="J35" s="5"/>
      <c r="K35" s="5"/>
      <c r="L35" s="5"/>
      <c r="M35" s="5"/>
      <c r="N35" s="5"/>
      <c r="O35" s="5"/>
      <c r="P35" s="5"/>
    </row>
    <row r="36" spans="1:16" ht="45.75" hidden="1" customHeight="1" x14ac:dyDescent="0.25">
      <c r="A36" s="223" t="s">
        <v>2082</v>
      </c>
      <c r="B36" s="394" t="s">
        <v>2083</v>
      </c>
      <c r="C36" s="395"/>
      <c r="D36" s="5"/>
      <c r="E36" s="5"/>
      <c r="F36" s="5"/>
      <c r="G36" s="5"/>
      <c r="H36" s="5"/>
      <c r="I36" s="5"/>
      <c r="J36" s="5"/>
      <c r="K36" s="5"/>
      <c r="L36" s="5"/>
      <c r="M36" s="5"/>
      <c r="N36" s="5"/>
      <c r="O36" s="5"/>
      <c r="P36" s="5"/>
    </row>
    <row r="37" spans="1:16" ht="54.75" hidden="1" customHeight="1" x14ac:dyDescent="0.25">
      <c r="A37" s="223" t="s">
        <v>2084</v>
      </c>
      <c r="B37" s="394" t="s">
        <v>2085</v>
      </c>
      <c r="C37" s="395"/>
      <c r="D37" s="5"/>
      <c r="E37" s="5"/>
      <c r="F37" s="5"/>
      <c r="G37" s="5"/>
      <c r="H37" s="5"/>
      <c r="I37" s="5"/>
      <c r="J37" s="5"/>
      <c r="K37" s="5"/>
      <c r="L37" s="5"/>
      <c r="M37" s="5"/>
      <c r="N37" s="5"/>
      <c r="O37" s="5"/>
      <c r="P37" s="5"/>
    </row>
    <row r="38" spans="1:16" ht="37.5" hidden="1" customHeight="1" x14ac:dyDescent="0.25">
      <c r="A38" s="223" t="s">
        <v>2086</v>
      </c>
      <c r="B38" s="394" t="s">
        <v>2087</v>
      </c>
      <c r="C38" s="395"/>
      <c r="D38" s="5"/>
      <c r="E38" s="5"/>
      <c r="F38" s="5"/>
      <c r="G38" s="5"/>
      <c r="H38" s="5"/>
      <c r="I38" s="5"/>
      <c r="J38" s="5"/>
      <c r="K38" s="5"/>
      <c r="L38" s="5"/>
      <c r="M38" s="5"/>
      <c r="N38" s="5"/>
      <c r="O38" s="5"/>
      <c r="P38" s="5"/>
    </row>
    <row r="39" spans="1:16" ht="61.5" hidden="1" customHeight="1" x14ac:dyDescent="0.25">
      <c r="A39" s="223" t="s">
        <v>2088</v>
      </c>
      <c r="B39" s="394" t="s">
        <v>2089</v>
      </c>
      <c r="C39" s="395"/>
      <c r="D39" s="5"/>
      <c r="E39" s="5"/>
      <c r="F39" s="5"/>
      <c r="G39" s="5"/>
      <c r="H39" s="5"/>
      <c r="I39" s="5"/>
      <c r="J39" s="5"/>
      <c r="K39" s="5"/>
      <c r="L39" s="5"/>
      <c r="M39" s="5"/>
      <c r="N39" s="5"/>
      <c r="O39" s="5"/>
      <c r="P39" s="5"/>
    </row>
    <row r="40" spans="1:16" ht="53.25" hidden="1" customHeight="1" x14ac:dyDescent="0.25">
      <c r="A40" s="223" t="s">
        <v>2090</v>
      </c>
      <c r="B40" s="394" t="s">
        <v>2091</v>
      </c>
      <c r="C40" s="395"/>
      <c r="D40" s="5"/>
      <c r="E40" s="5"/>
      <c r="F40" s="5"/>
      <c r="G40" s="5"/>
      <c r="H40" s="5"/>
      <c r="I40" s="5"/>
      <c r="J40" s="5"/>
      <c r="K40" s="5"/>
      <c r="L40" s="5"/>
      <c r="M40" s="5"/>
      <c r="N40" s="5"/>
      <c r="O40" s="5"/>
      <c r="P40" s="5"/>
    </row>
    <row r="41" spans="1:16" ht="73.5" hidden="1" customHeight="1" x14ac:dyDescent="0.25">
      <c r="A41" s="223" t="s">
        <v>2092</v>
      </c>
      <c r="B41" s="394" t="s">
        <v>2093</v>
      </c>
      <c r="C41" s="395"/>
      <c r="D41" s="5"/>
      <c r="E41" s="5"/>
      <c r="F41" s="5"/>
      <c r="G41" s="5"/>
      <c r="H41" s="5"/>
      <c r="I41" s="5"/>
      <c r="J41" s="5"/>
      <c r="K41" s="5"/>
      <c r="L41" s="5"/>
      <c r="M41" s="5"/>
      <c r="N41" s="5"/>
      <c r="O41" s="5"/>
      <c r="P41" s="5"/>
    </row>
    <row r="42" spans="1:16" ht="57.75" hidden="1" customHeight="1" x14ac:dyDescent="0.25">
      <c r="A42" s="223" t="s">
        <v>2094</v>
      </c>
      <c r="B42" s="394" t="s">
        <v>2095</v>
      </c>
      <c r="C42" s="395"/>
      <c r="D42" s="5"/>
      <c r="E42" s="5"/>
      <c r="F42" s="5"/>
      <c r="G42" s="5"/>
      <c r="H42" s="5"/>
      <c r="I42" s="5"/>
      <c r="J42" s="5"/>
      <c r="K42" s="5"/>
      <c r="L42" s="5"/>
      <c r="M42" s="5"/>
      <c r="N42" s="5"/>
      <c r="O42" s="5"/>
      <c r="P42" s="5"/>
    </row>
    <row r="43" spans="1:16" ht="84" hidden="1" customHeight="1" x14ac:dyDescent="0.25">
      <c r="A43" s="223" t="s">
        <v>2096</v>
      </c>
      <c r="B43" s="394" t="s">
        <v>2097</v>
      </c>
      <c r="C43" s="395"/>
      <c r="D43" s="5"/>
      <c r="E43" s="5"/>
      <c r="F43" s="5"/>
      <c r="G43" s="5"/>
      <c r="H43" s="5"/>
      <c r="I43" s="5"/>
      <c r="J43" s="5"/>
      <c r="K43" s="5"/>
      <c r="L43" s="5"/>
      <c r="M43" s="5"/>
      <c r="N43" s="5"/>
      <c r="O43" s="5"/>
      <c r="P43" s="5"/>
    </row>
    <row r="44" spans="1:16" ht="48" hidden="1" customHeight="1" x14ac:dyDescent="0.25">
      <c r="A44" s="223" t="s">
        <v>2098</v>
      </c>
      <c r="B44" s="394" t="s">
        <v>2099</v>
      </c>
      <c r="C44" s="395"/>
      <c r="D44" s="5"/>
      <c r="E44" s="5"/>
      <c r="F44" s="5"/>
      <c r="G44" s="5"/>
      <c r="H44" s="5"/>
      <c r="I44" s="5"/>
      <c r="J44" s="5"/>
      <c r="K44" s="5"/>
      <c r="L44" s="5"/>
      <c r="M44" s="5"/>
      <c r="N44" s="5"/>
      <c r="O44" s="5"/>
      <c r="P44" s="5"/>
    </row>
    <row r="45" spans="1:16" ht="57" hidden="1" customHeight="1" x14ac:dyDescent="0.25">
      <c r="A45" s="223" t="s">
        <v>2100</v>
      </c>
      <c r="B45" s="394" t="s">
        <v>2101</v>
      </c>
      <c r="C45" s="395"/>
      <c r="D45" s="5"/>
      <c r="E45" s="5"/>
      <c r="F45" s="5"/>
      <c r="G45" s="5"/>
      <c r="H45" s="5"/>
      <c r="I45" s="5"/>
      <c r="J45" s="5"/>
      <c r="K45" s="5"/>
      <c r="L45" s="5"/>
      <c r="M45" s="5"/>
      <c r="N45" s="5"/>
      <c r="O45" s="5"/>
      <c r="P45" s="5"/>
    </row>
    <row r="46" spans="1:16" ht="73.5" hidden="1" customHeight="1" x14ac:dyDescent="0.25">
      <c r="A46" s="223" t="s">
        <v>2102</v>
      </c>
      <c r="B46" s="405" t="s">
        <v>2103</v>
      </c>
      <c r="C46" s="395"/>
      <c r="D46" s="5"/>
      <c r="E46" s="5"/>
      <c r="F46" s="5"/>
      <c r="G46" s="5"/>
      <c r="H46" s="5"/>
      <c r="I46" s="5"/>
      <c r="J46" s="5"/>
      <c r="K46" s="5"/>
      <c r="L46" s="5"/>
      <c r="M46" s="5"/>
      <c r="N46" s="5"/>
      <c r="O46" s="5"/>
      <c r="P46" s="5"/>
    </row>
    <row r="47" spans="1:16" ht="66" hidden="1" customHeight="1" x14ac:dyDescent="0.25">
      <c r="A47" s="39" t="s">
        <v>2104</v>
      </c>
      <c r="B47" s="406" t="s">
        <v>2105</v>
      </c>
      <c r="C47" s="406"/>
      <c r="D47" s="5"/>
      <c r="E47" s="5"/>
      <c r="F47" s="5"/>
      <c r="G47" s="5"/>
      <c r="H47" s="5"/>
      <c r="I47" s="5"/>
      <c r="J47" s="5"/>
      <c r="K47" s="5"/>
      <c r="L47" s="5"/>
      <c r="M47" s="5"/>
      <c r="N47" s="5"/>
      <c r="O47" s="5"/>
      <c r="P47" s="5"/>
    </row>
    <row r="48" spans="1:16" ht="123.75" customHeight="1" x14ac:dyDescent="0.25">
      <c r="A48" s="202" t="s">
        <v>2106</v>
      </c>
      <c r="B48" s="404" t="s">
        <v>2107</v>
      </c>
      <c r="C48" s="403"/>
      <c r="D48" s="5"/>
      <c r="E48" s="5"/>
      <c r="F48" s="5"/>
      <c r="G48" s="5"/>
      <c r="H48" s="5"/>
      <c r="I48" s="5"/>
      <c r="J48" s="5"/>
      <c r="K48" s="5"/>
      <c r="L48" s="5"/>
      <c r="M48" s="5"/>
      <c r="N48" s="5"/>
      <c r="O48" s="5"/>
      <c r="P48" s="5"/>
    </row>
    <row r="49" spans="1:16" ht="34.5" customHeight="1" x14ac:dyDescent="0.25">
      <c r="A49" s="202" t="s">
        <v>2108</v>
      </c>
      <c r="B49" s="402" t="s">
        <v>2109</v>
      </c>
      <c r="C49" s="403"/>
      <c r="D49" s="5"/>
      <c r="E49" s="5"/>
      <c r="F49" s="5"/>
      <c r="G49" s="5"/>
      <c r="H49" s="5"/>
      <c r="I49" s="5"/>
      <c r="J49" s="5"/>
      <c r="K49" s="5"/>
      <c r="L49" s="5"/>
      <c r="M49" s="5"/>
      <c r="N49" s="5"/>
      <c r="O49" s="5"/>
      <c r="P49" s="5"/>
    </row>
    <row r="50" spans="1:16" ht="34.5" customHeight="1" x14ac:dyDescent="0.25">
      <c r="A50" s="202" t="s">
        <v>2110</v>
      </c>
      <c r="B50" s="402" t="s">
        <v>2111</v>
      </c>
      <c r="C50" s="403"/>
      <c r="D50" s="5"/>
      <c r="E50" s="5"/>
      <c r="F50" s="5"/>
      <c r="G50" s="5"/>
      <c r="H50" s="5"/>
      <c r="I50" s="5"/>
      <c r="J50" s="5"/>
      <c r="K50" s="5"/>
      <c r="L50" s="5"/>
      <c r="M50" s="5"/>
      <c r="N50" s="5"/>
      <c r="O50" s="5"/>
      <c r="P50" s="5"/>
    </row>
    <row r="51" spans="1:16" ht="31.5" customHeight="1" x14ac:dyDescent="0.25">
      <c r="A51" s="224" t="s">
        <v>2112</v>
      </c>
      <c r="B51" s="394" t="s">
        <v>2113</v>
      </c>
      <c r="C51" s="395"/>
      <c r="D51" s="5"/>
      <c r="E51" s="5"/>
      <c r="F51" s="5"/>
      <c r="G51" s="5"/>
      <c r="H51" s="5"/>
      <c r="I51" s="5"/>
      <c r="J51" s="5"/>
      <c r="K51" s="5"/>
      <c r="L51" s="5"/>
      <c r="M51" s="5"/>
      <c r="N51" s="5"/>
      <c r="O51" s="5"/>
      <c r="P51" s="5"/>
    </row>
    <row r="52" spans="1:16" ht="31.5" customHeight="1" x14ac:dyDescent="0.25">
      <c r="A52" s="224" t="s">
        <v>2114</v>
      </c>
      <c r="B52" s="394" t="s">
        <v>2115</v>
      </c>
      <c r="C52" s="395"/>
      <c r="D52" s="5"/>
      <c r="E52" s="5"/>
      <c r="F52" s="5"/>
      <c r="G52" s="5"/>
      <c r="H52" s="5"/>
      <c r="I52" s="5"/>
      <c r="J52" s="5"/>
      <c r="K52" s="5"/>
      <c r="L52" s="5"/>
      <c r="M52" s="5"/>
      <c r="N52" s="5"/>
      <c r="O52" s="5"/>
      <c r="P52" s="5"/>
    </row>
    <row r="53" spans="1:16" ht="31.5" customHeight="1" x14ac:dyDescent="0.25">
      <c r="A53" s="224" t="s">
        <v>2116</v>
      </c>
      <c r="B53" s="407" t="s">
        <v>2117</v>
      </c>
      <c r="C53" s="408"/>
      <c r="D53" s="5"/>
      <c r="E53" s="5"/>
      <c r="F53" s="5"/>
      <c r="G53" s="5"/>
      <c r="H53" s="5"/>
      <c r="I53" s="5"/>
      <c r="J53" s="5"/>
      <c r="K53" s="5"/>
      <c r="L53" s="5"/>
      <c r="M53" s="5"/>
      <c r="N53" s="5"/>
      <c r="O53" s="5"/>
      <c r="P53" s="5"/>
    </row>
    <row r="54" spans="1:16" ht="31.5" customHeight="1" x14ac:dyDescent="0.25">
      <c r="A54" s="224" t="s">
        <v>2118</v>
      </c>
      <c r="B54" s="407" t="s">
        <v>2119</v>
      </c>
      <c r="C54" s="408"/>
      <c r="D54" s="5"/>
      <c r="E54" s="5"/>
      <c r="F54" s="5"/>
      <c r="G54" s="5"/>
      <c r="H54" s="5"/>
      <c r="I54" s="5"/>
      <c r="J54" s="5"/>
      <c r="K54" s="5"/>
      <c r="L54" s="5"/>
      <c r="M54" s="5"/>
      <c r="N54" s="5"/>
      <c r="O54" s="5"/>
      <c r="P54" s="5"/>
    </row>
    <row r="55" spans="1:16" ht="54.6" customHeight="1" x14ac:dyDescent="0.25">
      <c r="A55" s="224" t="s">
        <v>2120</v>
      </c>
      <c r="B55" s="407" t="s">
        <v>2121</v>
      </c>
      <c r="C55" s="408"/>
      <c r="D55" s="5"/>
      <c r="E55" s="5"/>
      <c r="F55" s="5"/>
      <c r="G55" s="5"/>
      <c r="H55" s="5"/>
      <c r="I55" s="5"/>
      <c r="J55" s="5"/>
      <c r="K55" s="5"/>
      <c r="L55" s="5"/>
      <c r="M55" s="5"/>
      <c r="N55" s="5"/>
      <c r="O55" s="5"/>
      <c r="P55" s="5"/>
    </row>
    <row r="56" spans="1:16" ht="54.6" customHeight="1" x14ac:dyDescent="0.25">
      <c r="A56" s="224" t="s">
        <v>2122</v>
      </c>
      <c r="B56" s="407" t="s">
        <v>2123</v>
      </c>
      <c r="C56" s="408"/>
      <c r="D56" s="5"/>
      <c r="E56" s="5"/>
      <c r="F56" s="5"/>
      <c r="G56" s="5"/>
      <c r="H56" s="5"/>
      <c r="I56" s="5"/>
      <c r="J56" s="5"/>
      <c r="K56" s="5"/>
      <c r="L56" s="5"/>
      <c r="M56" s="5"/>
      <c r="N56" s="5"/>
      <c r="O56" s="5"/>
      <c r="P56" s="5"/>
    </row>
    <row r="57" spans="1:16" ht="54" customHeight="1" x14ac:dyDescent="0.25">
      <c r="A57" s="224" t="s">
        <v>2124</v>
      </c>
      <c r="B57" s="407" t="s">
        <v>2125</v>
      </c>
      <c r="C57" s="408"/>
      <c r="D57" s="5"/>
      <c r="E57" s="5"/>
      <c r="F57" s="5"/>
      <c r="G57" s="5"/>
      <c r="H57" s="5"/>
      <c r="I57" s="5"/>
      <c r="J57" s="5"/>
      <c r="K57" s="5"/>
      <c r="L57" s="5"/>
      <c r="M57" s="5"/>
      <c r="N57" s="5"/>
      <c r="O57" s="5"/>
      <c r="P57" s="5"/>
    </row>
    <row r="58" spans="1:16" ht="31.2" customHeight="1" x14ac:dyDescent="0.25">
      <c r="A58" s="270" t="s">
        <v>2126</v>
      </c>
      <c r="B58" s="400" t="s">
        <v>2127</v>
      </c>
      <c r="C58" s="401"/>
      <c r="D58" s="5"/>
      <c r="E58" s="5"/>
      <c r="F58" s="5"/>
      <c r="G58" s="5"/>
      <c r="H58" s="5"/>
      <c r="I58" s="5"/>
      <c r="J58" s="5"/>
      <c r="K58" s="5"/>
      <c r="L58" s="5"/>
      <c r="M58" s="5"/>
      <c r="N58" s="5"/>
      <c r="O58" s="5"/>
      <c r="P58" s="5"/>
    </row>
    <row r="59" spans="1:16" ht="46.5" customHeight="1" x14ac:dyDescent="0.25">
      <c r="A59" s="302" t="s">
        <v>2128</v>
      </c>
      <c r="B59" s="392" t="s">
        <v>2129</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34678</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1984</v>
      </c>
      <c r="G12" s="326"/>
      <c r="H12" s="321" t="s">
        <v>3655</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1977</v>
      </c>
      <c r="B17" s="358" t="str">
        <f>'PR-RAS'!B6</f>
        <v>PRIHODI POSLOVANJA (šifre 61+62+63+64+65+66+67+68)</v>
      </c>
      <c r="C17" s="354"/>
      <c r="D17" s="354"/>
      <c r="E17" s="354"/>
      <c r="F17" s="355"/>
      <c r="G17" s="28" t="str">
        <f>'PR-RAS'!C6</f>
        <v>6</v>
      </c>
      <c r="H17" s="275">
        <f>'PR-RAS'!D6</f>
        <v>11212770.17</v>
      </c>
      <c r="I17" s="275">
        <f>'PR-RAS'!E6</f>
        <v>13694587.370000001</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10051046.32</v>
      </c>
      <c r="I18" s="275">
        <f>'PR-RAS'!E152</f>
        <v>11523622.890000002</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278850.04999999993</v>
      </c>
      <c r="I19" s="275">
        <f>'PR-RAS'!E649</f>
        <v>400922.78999999823</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5">
      <c r="A22" s="339" t="s">
        <v>1980</v>
      </c>
      <c r="B22" s="358" t="str">
        <f>BILANCA!B7</f>
        <v>Nefinancijska imovina (šifre 01+02+03+04+05+06)</v>
      </c>
      <c r="C22" s="354"/>
      <c r="D22" s="354"/>
      <c r="E22" s="354"/>
      <c r="F22" s="355"/>
      <c r="G22" s="126" t="str">
        <f>BILANCA!C7</f>
        <v>B002</v>
      </c>
      <c r="H22" s="275">
        <f>BILANCA!D7</f>
        <v>38427452.379999995</v>
      </c>
      <c r="I22" s="275">
        <f>BILANCA!E7</f>
        <v>39470189.25</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1892192.3099999998</v>
      </c>
      <c r="I23" s="275">
        <f>BILANCA!E69</f>
        <v>3021116.4900000007</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1656317.9200000002</v>
      </c>
      <c r="I24" s="275">
        <f>BILANCA!E177</f>
        <v>4099353.28</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38663326.769999996</v>
      </c>
      <c r="I25" s="275">
        <f>BILANCA!E251</f>
        <v>38391952.459999993</v>
      </c>
      <c r="J25" s="5"/>
      <c r="K25" s="5"/>
      <c r="L25" s="5"/>
      <c r="M25" s="5"/>
      <c r="N25" s="5"/>
      <c r="O25" s="5"/>
      <c r="P25" s="5"/>
      <c r="Q25" s="5"/>
      <c r="R25" s="5"/>
      <c r="S25" s="5"/>
      <c r="T25" s="5"/>
      <c r="U25" s="5"/>
      <c r="V25" s="5"/>
      <c r="W25" s="5"/>
    </row>
    <row r="26" spans="1:23" ht="48" x14ac:dyDescent="0.25">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1991</v>
      </c>
      <c r="B27" s="358" t="str">
        <f>'RAS-funkcijski'!B5</f>
        <v>Opće javne usluge (šifre 011+012+013+014 do 018)</v>
      </c>
      <c r="C27" s="354"/>
      <c r="D27" s="354"/>
      <c r="E27" s="354"/>
      <c r="F27" s="355"/>
      <c r="G27" s="126" t="str">
        <f>'RAS-funkcijski'!C5</f>
        <v>01</v>
      </c>
      <c r="H27" s="275">
        <f>'RAS-funkcijski'!D5</f>
        <v>1501334.84</v>
      </c>
      <c r="I27" s="275">
        <f>'RAS-funkcijski'!E5</f>
        <v>1603150.04</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806643.08000000007</v>
      </c>
      <c r="I28" s="275">
        <f>'RAS-funkcijski'!E35</f>
        <v>1400011.27</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500233.21</v>
      </c>
      <c r="I29" s="275">
        <f>'RAS-funkcijski'!E88</f>
        <v>1254892.2</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5945074.4299999997</v>
      </c>
      <c r="I30" s="275">
        <f>'RAS-funkcijski'!E114</f>
        <v>7807104.46</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12670119.640000001</v>
      </c>
      <c r="I31" s="275">
        <f>'RAS-funkcijski'!E141</f>
        <v>15436039.18</v>
      </c>
      <c r="J31" s="5"/>
      <c r="K31" s="5"/>
      <c r="L31" s="5"/>
      <c r="M31" s="5"/>
      <c r="N31" s="5"/>
      <c r="O31" s="5"/>
      <c r="P31" s="5"/>
      <c r="Q31" s="5"/>
      <c r="R31" s="5"/>
      <c r="S31" s="5"/>
      <c r="T31" s="5"/>
      <c r="U31" s="5"/>
      <c r="V31" s="5"/>
      <c r="W31" s="5"/>
    </row>
    <row r="32" spans="1:23" ht="29.25" customHeight="1" x14ac:dyDescent="0.25">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5">
      <c r="A33" s="339" t="s">
        <v>1982</v>
      </c>
      <c r="B33" s="353" t="str">
        <f>'P-VRIO'!B5</f>
        <v>Promjene u vrijednosti i obujmu imovine (šifre 91511+91512)</v>
      </c>
      <c r="C33" s="354"/>
      <c r="D33" s="354"/>
      <c r="E33" s="354"/>
      <c r="F33" s="355"/>
      <c r="G33" s="126" t="str">
        <f>'P-VRIO'!C5</f>
        <v>9151</v>
      </c>
      <c r="H33" s="275">
        <f>'P-VRIO'!D5</f>
        <v>0</v>
      </c>
      <c r="I33" s="275">
        <f>'P-VRIO'!E5</f>
        <v>2853893.92</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0</v>
      </c>
      <c r="I34" s="275">
        <f>'P-VRIO'!E22</f>
        <v>55554.84</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525.36</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525.36</v>
      </c>
      <c r="J36" s="5"/>
      <c r="K36" s="5"/>
      <c r="L36" s="5"/>
      <c r="M36" s="5"/>
      <c r="N36" s="5"/>
      <c r="O36" s="5"/>
      <c r="P36" s="5"/>
      <c r="Q36" s="5"/>
      <c r="R36" s="5"/>
      <c r="S36" s="5"/>
      <c r="T36" s="5"/>
      <c r="U36" s="5"/>
      <c r="V36" s="5"/>
      <c r="W36" s="5"/>
    </row>
    <row r="37" spans="1:23" ht="36" x14ac:dyDescent="0.25">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5">
      <c r="A38" s="339" t="s">
        <v>1983</v>
      </c>
      <c r="B38" s="358" t="str">
        <f>OBVEZE!B5</f>
        <v>Stanje obveza 1. siječnja (=stanju obveza iz Izvještaja o obvezama na 31. prosinca prethodne godine)</v>
      </c>
      <c r="C38" s="354"/>
      <c r="D38" s="354"/>
      <c r="E38" s="354"/>
      <c r="F38" s="355"/>
      <c r="G38" s="126" t="str">
        <f>OBVEZE!C5</f>
        <v>V001</v>
      </c>
      <c r="H38" s="275">
        <f>OBVEZE!D5</f>
        <v>1656317.92</v>
      </c>
      <c r="I38" s="275" t="s">
        <v>1994</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1994</v>
      </c>
      <c r="I39" s="275">
        <f>OBVEZE!D44</f>
        <v>4099353.2800000049</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4099353.2800000003</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88" zoomScaleNormal="100" workbookViewId="0">
      <selection activeCell="E421" sqref="E421"/>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11212770.17</v>
      </c>
      <c r="E6" s="60">
        <f>E7+E43+E49+E82+E106+E125+E134+E140</f>
        <v>13694587.370000001</v>
      </c>
      <c r="F6" s="45">
        <f t="shared" ref="F6:F132" si="0">IF(D6&lt;&gt;0,IF(E6/D6&gt;=100,"&gt;&gt;100",E6/D6*100),"-")</f>
        <v>122.1338452708159</v>
      </c>
    </row>
    <row r="7" spans="1:24" ht="12.75" customHeight="1" x14ac:dyDescent="0.25">
      <c r="A7" s="63">
        <v>61</v>
      </c>
      <c r="B7" s="220" t="s">
        <v>17</v>
      </c>
      <c r="C7" s="247" t="s">
        <v>18</v>
      </c>
      <c r="D7" s="60">
        <f>D8+D17+D23+D29+D36+D39</f>
        <v>2680252.8000000003</v>
      </c>
      <c r="E7" s="60">
        <f>E8+E17+E23+E29+E36+E39</f>
        <v>3055018.42</v>
      </c>
      <c r="F7" s="45">
        <f t="shared" si="0"/>
        <v>113.98247284733738</v>
      </c>
    </row>
    <row r="8" spans="1:24" ht="12.75" customHeight="1" x14ac:dyDescent="0.25">
      <c r="A8" s="63">
        <v>611</v>
      </c>
      <c r="B8" s="220" t="s">
        <v>19</v>
      </c>
      <c r="C8" s="247" t="s">
        <v>20</v>
      </c>
      <c r="D8" s="60">
        <f>SUM(D9:D14)-D15-D16</f>
        <v>2543404.9400000004</v>
      </c>
      <c r="E8" s="60">
        <f>SUM(E9:E14)-E15-E16</f>
        <v>2949753.13</v>
      </c>
      <c r="F8" s="45">
        <f t="shared" si="0"/>
        <v>115.97654323970919</v>
      </c>
    </row>
    <row r="9" spans="1:24" ht="12.75" customHeight="1" x14ac:dyDescent="0.25">
      <c r="A9" s="63">
        <v>6111</v>
      </c>
      <c r="B9" s="65" t="s">
        <v>21</v>
      </c>
      <c r="C9" s="247" t="s">
        <v>22</v>
      </c>
      <c r="D9" s="194">
        <v>2327480.71</v>
      </c>
      <c r="E9" s="194">
        <v>2823126.46</v>
      </c>
      <c r="F9" s="45">
        <f t="shared" si="0"/>
        <v>121.29537520420524</v>
      </c>
    </row>
    <row r="10" spans="1:24" ht="12.75" customHeight="1" x14ac:dyDescent="0.25">
      <c r="A10" s="63">
        <v>6112</v>
      </c>
      <c r="B10" s="65" t="s">
        <v>23</v>
      </c>
      <c r="C10" s="247" t="s">
        <v>24</v>
      </c>
      <c r="D10" s="194">
        <v>283987.59999999998</v>
      </c>
      <c r="E10" s="194">
        <v>275700.57</v>
      </c>
      <c r="F10" s="45">
        <f t="shared" si="0"/>
        <v>97.081904280327748</v>
      </c>
    </row>
    <row r="11" spans="1:24" ht="12.75" customHeight="1" x14ac:dyDescent="0.25">
      <c r="A11" s="63">
        <v>6113</v>
      </c>
      <c r="B11" s="65" t="s">
        <v>25</v>
      </c>
      <c r="C11" s="247" t="s">
        <v>26</v>
      </c>
      <c r="D11" s="194">
        <v>113552.89</v>
      </c>
      <c r="E11" s="194">
        <v>111589.47</v>
      </c>
      <c r="F11" s="45">
        <f t="shared" si="0"/>
        <v>98.270920273363359</v>
      </c>
    </row>
    <row r="12" spans="1:24" ht="12.75" customHeight="1" x14ac:dyDescent="0.25">
      <c r="A12" s="63">
        <v>6114</v>
      </c>
      <c r="B12" s="65" t="s">
        <v>27</v>
      </c>
      <c r="C12" s="247" t="s">
        <v>28</v>
      </c>
      <c r="D12" s="194">
        <v>99810.14</v>
      </c>
      <c r="E12" s="194">
        <v>107458.95</v>
      </c>
      <c r="F12" s="45">
        <f t="shared" si="0"/>
        <v>107.66335965464029</v>
      </c>
    </row>
    <row r="13" spans="1:24" ht="12.75" customHeight="1" x14ac:dyDescent="0.25">
      <c r="A13" s="63">
        <v>6115</v>
      </c>
      <c r="B13" s="65" t="s">
        <v>29</v>
      </c>
      <c r="C13" s="247" t="s">
        <v>30</v>
      </c>
      <c r="D13" s="194">
        <v>130926.23</v>
      </c>
      <c r="E13" s="194">
        <v>161285.10999999999</v>
      </c>
      <c r="F13" s="45">
        <f t="shared" si="0"/>
        <v>123.18777528383731</v>
      </c>
    </row>
    <row r="14" spans="1:24" ht="12.75" customHeight="1" x14ac:dyDescent="0.25">
      <c r="A14" s="63">
        <v>6116</v>
      </c>
      <c r="B14" s="65" t="s">
        <v>31</v>
      </c>
      <c r="C14" s="247" t="s">
        <v>32</v>
      </c>
      <c r="D14" s="194">
        <v>8700.89</v>
      </c>
      <c r="E14" s="194">
        <v>25.59</v>
      </c>
      <c r="F14" s="45">
        <f t="shared" si="0"/>
        <v>0.29410784414008223</v>
      </c>
    </row>
    <row r="15" spans="1:24" ht="12.75" customHeight="1" x14ac:dyDescent="0.25">
      <c r="A15" s="63">
        <v>6117</v>
      </c>
      <c r="B15" s="220" t="s">
        <v>33</v>
      </c>
      <c r="C15" s="247" t="s">
        <v>34</v>
      </c>
      <c r="D15" s="194">
        <v>421053.52</v>
      </c>
      <c r="E15" s="194">
        <v>529433.02</v>
      </c>
      <c r="F15" s="45">
        <f t="shared" si="0"/>
        <v>125.74007693843765</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122934.56</v>
      </c>
      <c r="E23" s="60">
        <f t="shared" si="2"/>
        <v>103388.5</v>
      </c>
      <c r="F23" s="45">
        <f t="shared" si="0"/>
        <v>84.100435223422934</v>
      </c>
    </row>
    <row r="24" spans="1:6" ht="12.75" customHeight="1" x14ac:dyDescent="0.25">
      <c r="A24" s="63">
        <v>6131</v>
      </c>
      <c r="B24" s="65" t="s">
        <v>51</v>
      </c>
      <c r="C24" s="247" t="s">
        <v>52</v>
      </c>
      <c r="D24" s="194">
        <v>375.78</v>
      </c>
      <c r="E24" s="194">
        <v>7856.5</v>
      </c>
      <c r="F24" s="45">
        <f t="shared" si="0"/>
        <v>2090.7179732822397</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122558.78</v>
      </c>
      <c r="E27" s="194">
        <v>95532</v>
      </c>
      <c r="F27" s="45">
        <f t="shared" si="0"/>
        <v>77.947903854787072</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13913.3</v>
      </c>
      <c r="E29" s="60">
        <f>SUM(E30:E35)</f>
        <v>1876.79</v>
      </c>
      <c r="F29" s="45">
        <f t="shared" si="0"/>
        <v>13.489179418254476</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13913.3</v>
      </c>
      <c r="E31" s="194">
        <v>1722.85</v>
      </c>
      <c r="F31" s="45">
        <f t="shared" si="0"/>
        <v>12.382756067934997</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153.94</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7244905.0899999999</v>
      </c>
      <c r="E49" s="60">
        <f>E50+E53+E58+E61+E64+E68+E71+E74+E77</f>
        <v>9338395.3300000001</v>
      </c>
      <c r="F49" s="45">
        <f t="shared" si="0"/>
        <v>128.89603402658241</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2484439.7000000002</v>
      </c>
      <c r="E58" s="60">
        <f t="shared" si="9"/>
        <v>877910.87</v>
      </c>
      <c r="F58" s="45">
        <f t="shared" si="0"/>
        <v>35.336372623573837</v>
      </c>
    </row>
    <row r="59" spans="1:6" ht="12" x14ac:dyDescent="0.25">
      <c r="A59" s="63">
        <v>6331</v>
      </c>
      <c r="B59" s="65" t="s">
        <v>121</v>
      </c>
      <c r="C59" s="247" t="s">
        <v>122</v>
      </c>
      <c r="D59" s="194">
        <v>2273791.9700000002</v>
      </c>
      <c r="E59" s="194">
        <v>695666.24</v>
      </c>
      <c r="F59" s="45">
        <f t="shared" si="0"/>
        <v>30.594981826767555</v>
      </c>
    </row>
    <row r="60" spans="1:6" ht="12" x14ac:dyDescent="0.25">
      <c r="A60" s="63">
        <v>6332</v>
      </c>
      <c r="B60" s="65" t="s">
        <v>123</v>
      </c>
      <c r="C60" s="247" t="s">
        <v>124</v>
      </c>
      <c r="D60" s="194">
        <v>210647.73</v>
      </c>
      <c r="E60" s="194">
        <v>182244.63</v>
      </c>
      <c r="F60" s="45">
        <f t="shared" si="0"/>
        <v>86.516303783572695</v>
      </c>
    </row>
    <row r="61" spans="1:6" ht="12.75" customHeight="1" x14ac:dyDescent="0.25">
      <c r="A61" s="63">
        <v>634</v>
      </c>
      <c r="B61" s="65" t="s">
        <v>125</v>
      </c>
      <c r="C61" s="247" t="s">
        <v>126</v>
      </c>
      <c r="D61" s="60">
        <f t="shared" ref="D61:E61" si="10">SUM(D62:D63)</f>
        <v>350463.85</v>
      </c>
      <c r="E61" s="60">
        <f t="shared" si="10"/>
        <v>1268302.0900000001</v>
      </c>
      <c r="F61" s="45">
        <f t="shared" si="0"/>
        <v>361.89241486675445</v>
      </c>
    </row>
    <row r="62" spans="1:6" ht="12.75" customHeight="1" x14ac:dyDescent="0.25">
      <c r="A62" s="63">
        <v>6341</v>
      </c>
      <c r="B62" s="65" t="s">
        <v>127</v>
      </c>
      <c r="C62" s="247" t="s">
        <v>128</v>
      </c>
      <c r="D62" s="194">
        <v>73061.350000000006</v>
      </c>
      <c r="E62" s="194">
        <v>33684.730000000003</v>
      </c>
      <c r="F62" s="45">
        <f t="shared" si="0"/>
        <v>46.104718842452272</v>
      </c>
    </row>
    <row r="63" spans="1:6" ht="12.75" customHeight="1" x14ac:dyDescent="0.25">
      <c r="A63" s="63">
        <v>6342</v>
      </c>
      <c r="B63" s="65" t="s">
        <v>129</v>
      </c>
      <c r="C63" s="247" t="s">
        <v>130</v>
      </c>
      <c r="D63" s="194">
        <v>277402.5</v>
      </c>
      <c r="E63" s="194">
        <v>1234617.3600000001</v>
      </c>
      <c r="F63" s="45">
        <f t="shared" si="0"/>
        <v>445.06353042961041</v>
      </c>
    </row>
    <row r="64" spans="1:6" ht="22.8" x14ac:dyDescent="0.25">
      <c r="A64" s="63">
        <v>635</v>
      </c>
      <c r="B64" s="65" t="s">
        <v>131</v>
      </c>
      <c r="C64" s="247" t="s">
        <v>132</v>
      </c>
      <c r="D64" s="60">
        <f>SUM(D65:D67)</f>
        <v>568527.81999999995</v>
      </c>
      <c r="E64" s="60">
        <f>SUM(E65:E67)</f>
        <v>2304319.7999999998</v>
      </c>
      <c r="F64" s="45">
        <f t="shared" si="0"/>
        <v>405.31346381607148</v>
      </c>
    </row>
    <row r="65" spans="1:6" ht="12.75" customHeight="1" x14ac:dyDescent="0.25">
      <c r="A65" s="63">
        <v>6351</v>
      </c>
      <c r="B65" s="65" t="s">
        <v>133</v>
      </c>
      <c r="C65" s="247" t="s">
        <v>134</v>
      </c>
      <c r="D65" s="194">
        <v>568527.81999999995</v>
      </c>
      <c r="E65" s="194">
        <v>623918.46</v>
      </c>
      <c r="F65" s="45">
        <f t="shared" si="0"/>
        <v>109.74281962138635</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1680401.34</v>
      </c>
      <c r="F67" s="71" t="str">
        <f t="shared" si="0"/>
        <v>-</v>
      </c>
    </row>
    <row r="68" spans="1:6" ht="22.8" x14ac:dyDescent="0.25">
      <c r="A68" s="63" t="s">
        <v>139</v>
      </c>
      <c r="B68" s="183" t="s">
        <v>140</v>
      </c>
      <c r="C68" s="247" t="s">
        <v>139</v>
      </c>
      <c r="D68" s="60">
        <f t="shared" ref="D68:E68" si="11">SUM(D69:D70)</f>
        <v>3415862.74</v>
      </c>
      <c r="E68" s="60">
        <f t="shared" si="11"/>
        <v>3784519.63</v>
      </c>
      <c r="F68" s="45">
        <f t="shared" si="0"/>
        <v>110.79249718330308</v>
      </c>
    </row>
    <row r="69" spans="1:6" ht="12.75" customHeight="1" x14ac:dyDescent="0.25">
      <c r="A69" s="63" t="s">
        <v>141</v>
      </c>
      <c r="B69" s="64" t="s">
        <v>142</v>
      </c>
      <c r="C69" s="247" t="s">
        <v>141</v>
      </c>
      <c r="D69" s="194">
        <v>3378750.89</v>
      </c>
      <c r="E69" s="194">
        <v>3738836.71</v>
      </c>
      <c r="F69" s="45">
        <f t="shared" si="0"/>
        <v>110.65736515425675</v>
      </c>
    </row>
    <row r="70" spans="1:6" ht="12" x14ac:dyDescent="0.25">
      <c r="A70" s="63" t="s">
        <v>143</v>
      </c>
      <c r="B70" s="64" t="s">
        <v>144</v>
      </c>
      <c r="C70" s="247" t="s">
        <v>143</v>
      </c>
      <c r="D70" s="194">
        <v>37111.85</v>
      </c>
      <c r="E70" s="194">
        <v>45682.92</v>
      </c>
      <c r="F70" s="45">
        <f t="shared" si="0"/>
        <v>123.09523777445747</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425610.98</v>
      </c>
      <c r="E74" s="60">
        <f t="shared" si="13"/>
        <v>1103342.94</v>
      </c>
      <c r="F74" s="45">
        <f t="shared" si="0"/>
        <v>259.23742380894402</v>
      </c>
    </row>
    <row r="75" spans="1:6" ht="12.75" customHeight="1" x14ac:dyDescent="0.25">
      <c r="A75" s="63" t="s">
        <v>153</v>
      </c>
      <c r="B75" s="65" t="s">
        <v>154</v>
      </c>
      <c r="C75" s="247" t="s">
        <v>153</v>
      </c>
      <c r="D75" s="194">
        <v>425610.98</v>
      </c>
      <c r="E75" s="194">
        <v>561732.30000000005</v>
      </c>
      <c r="F75" s="45">
        <f t="shared" si="0"/>
        <v>131.98256774296567</v>
      </c>
    </row>
    <row r="76" spans="1:6" ht="12.75" customHeight="1" x14ac:dyDescent="0.25">
      <c r="A76" s="63" t="s">
        <v>155</v>
      </c>
      <c r="B76" s="65" t="s">
        <v>156</v>
      </c>
      <c r="C76" s="247" t="s">
        <v>155</v>
      </c>
      <c r="D76" s="194">
        <v>0</v>
      </c>
      <c r="E76" s="194">
        <v>541610.64</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246006.39999999997</v>
      </c>
      <c r="E82" s="60">
        <f t="shared" si="15"/>
        <v>248277.15</v>
      </c>
      <c r="F82" s="45">
        <f t="shared" si="0"/>
        <v>100.92304509150982</v>
      </c>
    </row>
    <row r="83" spans="1:6" ht="12.75" customHeight="1" x14ac:dyDescent="0.25">
      <c r="A83" s="63">
        <v>641</v>
      </c>
      <c r="B83" s="64" t="s">
        <v>169</v>
      </c>
      <c r="C83" s="247" t="s">
        <v>170</v>
      </c>
      <c r="D83" s="60">
        <f t="shared" ref="D83:E83" si="16">SUM(D84:D90)</f>
        <v>9265.64</v>
      </c>
      <c r="E83" s="60">
        <f t="shared" si="16"/>
        <v>3848.87</v>
      </c>
      <c r="F83" s="45">
        <f t="shared" si="0"/>
        <v>41.539170526806565</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13.58</v>
      </c>
      <c r="E85" s="194">
        <v>7.06</v>
      </c>
      <c r="F85" s="45">
        <f t="shared" si="0"/>
        <v>51.988217967599404</v>
      </c>
    </row>
    <row r="86" spans="1:6" ht="12.75" customHeight="1" x14ac:dyDescent="0.25">
      <c r="A86" s="63">
        <v>6414</v>
      </c>
      <c r="B86" s="64" t="s">
        <v>175</v>
      </c>
      <c r="C86" s="247" t="s">
        <v>176</v>
      </c>
      <c r="D86" s="194">
        <v>9252.06</v>
      </c>
      <c r="E86" s="194">
        <v>3841.81</v>
      </c>
      <c r="F86" s="45">
        <f t="shared" si="0"/>
        <v>41.52383361110931</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236740.75999999998</v>
      </c>
      <c r="E91" s="60">
        <f t="shared" si="17"/>
        <v>244428.28</v>
      </c>
      <c r="F91" s="45">
        <f t="shared" si="0"/>
        <v>103.24723127525655</v>
      </c>
    </row>
    <row r="92" spans="1:6" ht="12.75" customHeight="1" x14ac:dyDescent="0.25">
      <c r="A92" s="63">
        <v>6421</v>
      </c>
      <c r="B92" s="64" t="s">
        <v>187</v>
      </c>
      <c r="C92" s="247" t="s">
        <v>188</v>
      </c>
      <c r="D92" s="194">
        <v>8683.4</v>
      </c>
      <c r="E92" s="194">
        <v>8683.4</v>
      </c>
      <c r="F92" s="45">
        <f t="shared" si="0"/>
        <v>100</v>
      </c>
    </row>
    <row r="93" spans="1:6" ht="12.75" customHeight="1" x14ac:dyDescent="0.25">
      <c r="A93" s="63">
        <v>6422</v>
      </c>
      <c r="B93" s="64" t="s">
        <v>189</v>
      </c>
      <c r="C93" s="247" t="s">
        <v>190</v>
      </c>
      <c r="D93" s="194">
        <v>198513.62</v>
      </c>
      <c r="E93" s="194">
        <v>207245.78</v>
      </c>
      <c r="F93" s="45">
        <f t="shared" si="0"/>
        <v>104.39877122788855</v>
      </c>
    </row>
    <row r="94" spans="1:6" ht="12.75" customHeight="1" x14ac:dyDescent="0.25">
      <c r="A94" s="63">
        <v>6423</v>
      </c>
      <c r="B94" s="64" t="s">
        <v>191</v>
      </c>
      <c r="C94" s="247" t="s">
        <v>192</v>
      </c>
      <c r="D94" s="194">
        <v>29543.74</v>
      </c>
      <c r="E94" s="194">
        <v>28499.1</v>
      </c>
      <c r="F94" s="45">
        <f t="shared" si="0"/>
        <v>96.464090193049344</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802606.5</v>
      </c>
      <c r="E106" s="60">
        <f>E107+E112+E120+E124</f>
        <v>883939.97999999986</v>
      </c>
      <c r="F106" s="45">
        <f t="shared" si="0"/>
        <v>110.13366824215851</v>
      </c>
    </row>
    <row r="107" spans="1:6" ht="12.75" customHeight="1" x14ac:dyDescent="0.25">
      <c r="A107" s="63">
        <v>651</v>
      </c>
      <c r="B107" s="64" t="s">
        <v>217</v>
      </c>
      <c r="C107" s="247" t="s">
        <v>218</v>
      </c>
      <c r="D107" s="60">
        <f t="shared" ref="D107:E107" si="19">SUM(D108:D111)</f>
        <v>2029.12</v>
      </c>
      <c r="E107" s="60">
        <f t="shared" si="19"/>
        <v>2791.7</v>
      </c>
      <c r="F107" s="45">
        <f t="shared" si="0"/>
        <v>137.58180886295537</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501</v>
      </c>
      <c r="E109" s="194">
        <v>870.12</v>
      </c>
      <c r="F109" s="45">
        <f t="shared" si="0"/>
        <v>173.67664670658684</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1528.12</v>
      </c>
      <c r="E111" s="194">
        <v>1921.58</v>
      </c>
      <c r="F111" s="45">
        <f t="shared" si="0"/>
        <v>125.74797790749419</v>
      </c>
    </row>
    <row r="112" spans="1:6" ht="12.75" customHeight="1" x14ac:dyDescent="0.25">
      <c r="A112" s="63">
        <v>652</v>
      </c>
      <c r="B112" s="64" t="s">
        <v>227</v>
      </c>
      <c r="C112" s="247" t="s">
        <v>228</v>
      </c>
      <c r="D112" s="60">
        <f t="shared" ref="D112:E112" si="20">SUM(D113:D119)</f>
        <v>558262.56000000006</v>
      </c>
      <c r="E112" s="60">
        <f t="shared" si="20"/>
        <v>646885.43999999994</v>
      </c>
      <c r="F112" s="45">
        <f t="shared" si="0"/>
        <v>115.87476688388342</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347.9</v>
      </c>
      <c r="E114" s="194">
        <v>9.64</v>
      </c>
      <c r="F114" s="45">
        <f t="shared" si="0"/>
        <v>2.7709111813739584</v>
      </c>
    </row>
    <row r="115" spans="1:6" ht="12.75" customHeight="1" x14ac:dyDescent="0.25">
      <c r="A115" s="63">
        <v>6524</v>
      </c>
      <c r="B115" s="64" t="s">
        <v>233</v>
      </c>
      <c r="C115" s="247" t="s">
        <v>234</v>
      </c>
      <c r="D115" s="194">
        <v>264839.5</v>
      </c>
      <c r="E115" s="194">
        <v>299858.57</v>
      </c>
      <c r="F115" s="45">
        <f t="shared" si="0"/>
        <v>113.22275189312774</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293075.15999999997</v>
      </c>
      <c r="E117" s="194">
        <v>347017.23</v>
      </c>
      <c r="F117" s="45">
        <f t="shared" si="0"/>
        <v>118.40554143176105</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242314.82</v>
      </c>
      <c r="E120" s="60">
        <f t="shared" si="21"/>
        <v>234262.84</v>
      </c>
      <c r="F120" s="45">
        <f t="shared" si="0"/>
        <v>96.677058382149312</v>
      </c>
    </row>
    <row r="121" spans="1:6" ht="12.75" customHeight="1" x14ac:dyDescent="0.25">
      <c r="A121" s="63">
        <v>6531</v>
      </c>
      <c r="B121" s="64" t="s">
        <v>245</v>
      </c>
      <c r="C121" s="247" t="s">
        <v>246</v>
      </c>
      <c r="D121" s="194">
        <v>5473.81</v>
      </c>
      <c r="E121" s="194">
        <v>9750.94</v>
      </c>
      <c r="F121" s="45">
        <f t="shared" si="0"/>
        <v>178.13807932683085</v>
      </c>
    </row>
    <row r="122" spans="1:6" ht="12.75" customHeight="1" x14ac:dyDescent="0.25">
      <c r="A122" s="63">
        <v>6532</v>
      </c>
      <c r="B122" s="64" t="s">
        <v>247</v>
      </c>
      <c r="C122" s="247" t="s">
        <v>248</v>
      </c>
      <c r="D122" s="194">
        <v>236841.01</v>
      </c>
      <c r="E122" s="194">
        <v>224511.9</v>
      </c>
      <c r="F122" s="45">
        <f t="shared" si="0"/>
        <v>94.794351704546429</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190762.77999999997</v>
      </c>
      <c r="E125" s="60">
        <f t="shared" si="22"/>
        <v>155419.54999999999</v>
      </c>
      <c r="F125" s="45">
        <f t="shared" si="0"/>
        <v>81.472680362489996</v>
      </c>
    </row>
    <row r="126" spans="1:6" ht="12.75" customHeight="1" x14ac:dyDescent="0.25">
      <c r="A126" s="63">
        <v>661</v>
      </c>
      <c r="B126" s="65" t="s">
        <v>255</v>
      </c>
      <c r="C126" s="247" t="s">
        <v>256</v>
      </c>
      <c r="D126" s="60">
        <f t="shared" ref="D126:E126" si="23">SUM(D127:D128)</f>
        <v>68122.23</v>
      </c>
      <c r="E126" s="60">
        <f t="shared" si="23"/>
        <v>88704.46</v>
      </c>
      <c r="F126" s="45">
        <f t="shared" si="0"/>
        <v>130.21367621112816</v>
      </c>
    </row>
    <row r="127" spans="1:6" ht="12.75" customHeight="1" x14ac:dyDescent="0.25">
      <c r="A127" s="63">
        <v>6614</v>
      </c>
      <c r="B127" s="65" t="s">
        <v>257</v>
      </c>
      <c r="C127" s="247" t="s">
        <v>258</v>
      </c>
      <c r="D127" s="194">
        <v>563.97</v>
      </c>
      <c r="E127" s="194">
        <v>3719.36</v>
      </c>
      <c r="F127" s="45">
        <f t="shared" si="0"/>
        <v>659.49607248612517</v>
      </c>
    </row>
    <row r="128" spans="1:6" ht="12.75" customHeight="1" x14ac:dyDescent="0.25">
      <c r="A128" s="63">
        <v>6615</v>
      </c>
      <c r="B128" s="65" t="s">
        <v>259</v>
      </c>
      <c r="C128" s="247" t="s">
        <v>260</v>
      </c>
      <c r="D128" s="194">
        <v>67558.259999999995</v>
      </c>
      <c r="E128" s="194">
        <v>84985.1</v>
      </c>
      <c r="F128" s="45">
        <f t="shared" si="0"/>
        <v>125.79527655093545</v>
      </c>
    </row>
    <row r="129" spans="1:6" ht="22.8" x14ac:dyDescent="0.25">
      <c r="A129" s="63">
        <v>663</v>
      </c>
      <c r="B129" s="182" t="s">
        <v>261</v>
      </c>
      <c r="C129" s="247" t="s">
        <v>262</v>
      </c>
      <c r="D129" s="60">
        <f t="shared" ref="D129:E129" si="24">SUM(D130:D133)</f>
        <v>122640.54999999999</v>
      </c>
      <c r="E129" s="60">
        <f t="shared" si="24"/>
        <v>66715.09</v>
      </c>
      <c r="F129" s="45">
        <f t="shared" si="0"/>
        <v>54.398883566650667</v>
      </c>
    </row>
    <row r="130" spans="1:6" ht="12.75" customHeight="1" x14ac:dyDescent="0.25">
      <c r="A130" s="63">
        <v>6631</v>
      </c>
      <c r="B130" s="65" t="s">
        <v>263</v>
      </c>
      <c r="C130" s="247" t="s">
        <v>264</v>
      </c>
      <c r="D130" s="194">
        <v>3560.37</v>
      </c>
      <c r="E130" s="194">
        <v>13795.53</v>
      </c>
      <c r="F130" s="45">
        <f t="shared" si="0"/>
        <v>387.47461640222787</v>
      </c>
    </row>
    <row r="131" spans="1:6" ht="12.75" customHeight="1" x14ac:dyDescent="0.25">
      <c r="A131" s="63">
        <v>6632</v>
      </c>
      <c r="B131" s="182" t="s">
        <v>265</v>
      </c>
      <c r="C131" s="247" t="s">
        <v>266</v>
      </c>
      <c r="D131" s="194">
        <v>119080.18</v>
      </c>
      <c r="E131" s="194">
        <v>52919.56</v>
      </c>
      <c r="F131" s="45">
        <f t="shared" si="0"/>
        <v>44.440275451380742</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v>0</v>
      </c>
      <c r="F136" s="45" t="str">
        <f t="shared" si="26"/>
        <v>-</v>
      </c>
    </row>
    <row r="137" spans="1:6" ht="22.8" x14ac:dyDescent="0.25">
      <c r="A137" s="63">
        <v>6712</v>
      </c>
      <c r="B137" s="182" t="s">
        <v>277</v>
      </c>
      <c r="C137" s="247" t="s">
        <v>278</v>
      </c>
      <c r="D137" s="194">
        <v>0</v>
      </c>
      <c r="E137" s="194">
        <v>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48236.6</v>
      </c>
      <c r="E140" s="60">
        <f t="shared" si="28"/>
        <v>13536.94</v>
      </c>
      <c r="F140" s="45">
        <f t="shared" si="26"/>
        <v>28.063628033484949</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48236.6</v>
      </c>
      <c r="E151" s="194">
        <v>13536.94</v>
      </c>
      <c r="F151" s="45">
        <f t="shared" si="26"/>
        <v>28.063628033484949</v>
      </c>
    </row>
    <row r="152" spans="1:6" ht="12.75" customHeight="1" x14ac:dyDescent="0.25">
      <c r="A152" s="63">
        <v>3</v>
      </c>
      <c r="B152" s="64" t="s">
        <v>307</v>
      </c>
      <c r="C152" s="247" t="s">
        <v>13</v>
      </c>
      <c r="D152" s="60">
        <f>D153+D164+D202+D221+D230+D262+D273</f>
        <v>10051046.32</v>
      </c>
      <c r="E152" s="60">
        <f>E153+E164+E202+E221+E230+E262+E273</f>
        <v>11523622.890000002</v>
      </c>
      <c r="F152" s="45">
        <f t="shared" si="26"/>
        <v>114.65097784963747</v>
      </c>
    </row>
    <row r="153" spans="1:6" ht="12.75" customHeight="1" x14ac:dyDescent="0.25">
      <c r="A153" s="63">
        <v>31</v>
      </c>
      <c r="B153" s="64" t="s">
        <v>308</v>
      </c>
      <c r="C153" s="247" t="s">
        <v>309</v>
      </c>
      <c r="D153" s="60">
        <f t="shared" ref="D153:E153" si="30">D154+D159+D160</f>
        <v>6180224.6200000001</v>
      </c>
      <c r="E153" s="60">
        <f t="shared" si="30"/>
        <v>7533436.0700000003</v>
      </c>
      <c r="F153" s="45">
        <f t="shared" si="26"/>
        <v>121.89582957261511</v>
      </c>
    </row>
    <row r="154" spans="1:6" ht="12.75" customHeight="1" x14ac:dyDescent="0.25">
      <c r="A154" s="63">
        <v>311</v>
      </c>
      <c r="B154" s="64" t="s">
        <v>310</v>
      </c>
      <c r="C154" s="247" t="s">
        <v>311</v>
      </c>
      <c r="D154" s="60">
        <f t="shared" ref="D154:E154" si="31">SUM(D155:D158)</f>
        <v>5022857.08</v>
      </c>
      <c r="E154" s="60">
        <f t="shared" si="31"/>
        <v>6187090.5300000003</v>
      </c>
      <c r="F154" s="45">
        <f t="shared" si="26"/>
        <v>123.17870947663914</v>
      </c>
    </row>
    <row r="155" spans="1:6" ht="12.75" customHeight="1" x14ac:dyDescent="0.25">
      <c r="A155" s="63">
        <v>3111</v>
      </c>
      <c r="B155" s="64" t="s">
        <v>312</v>
      </c>
      <c r="C155" s="247" t="s">
        <v>313</v>
      </c>
      <c r="D155" s="194">
        <v>5022437.97</v>
      </c>
      <c r="E155" s="194">
        <v>6186633.3300000001</v>
      </c>
      <c r="F155" s="45">
        <f t="shared" si="26"/>
        <v>123.17988528587045</v>
      </c>
    </row>
    <row r="156" spans="1:6" ht="12.75" customHeight="1" x14ac:dyDescent="0.25">
      <c r="A156" s="63">
        <v>3112</v>
      </c>
      <c r="B156" s="64" t="s">
        <v>314</v>
      </c>
      <c r="C156" s="247" t="s">
        <v>315</v>
      </c>
      <c r="D156" s="194">
        <v>419.11</v>
      </c>
      <c r="E156" s="194">
        <v>457.2</v>
      </c>
      <c r="F156" s="45">
        <f t="shared" si="26"/>
        <v>109.08830617260385</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320933.09999999998</v>
      </c>
      <c r="E159" s="194">
        <v>312792.94</v>
      </c>
      <c r="F159" s="45">
        <f t="shared" si="26"/>
        <v>97.463595995551728</v>
      </c>
    </row>
    <row r="160" spans="1:6" ht="12.75" customHeight="1" x14ac:dyDescent="0.25">
      <c r="A160" s="63">
        <v>313</v>
      </c>
      <c r="B160" s="65" t="s">
        <v>322</v>
      </c>
      <c r="C160" s="247" t="s">
        <v>323</v>
      </c>
      <c r="D160" s="60">
        <f t="shared" ref="D160:E160" si="32">SUM(D161:D163)</f>
        <v>836434.44000000006</v>
      </c>
      <c r="E160" s="60">
        <f t="shared" si="32"/>
        <v>1033552.6</v>
      </c>
      <c r="F160" s="45">
        <f t="shared" si="26"/>
        <v>123.566480595897</v>
      </c>
    </row>
    <row r="161" spans="1:6" ht="12.75" customHeight="1" x14ac:dyDescent="0.25">
      <c r="A161" s="63">
        <v>3131</v>
      </c>
      <c r="B161" s="65" t="s">
        <v>324</v>
      </c>
      <c r="C161" s="247" t="s">
        <v>325</v>
      </c>
      <c r="D161" s="194">
        <v>42142.43</v>
      </c>
      <c r="E161" s="194">
        <v>50300.37</v>
      </c>
      <c r="F161" s="45">
        <f t="shared" si="26"/>
        <v>119.35801993382917</v>
      </c>
    </row>
    <row r="162" spans="1:6" ht="12.75" customHeight="1" x14ac:dyDescent="0.25">
      <c r="A162" s="63">
        <v>3132</v>
      </c>
      <c r="B162" s="65" t="s">
        <v>326</v>
      </c>
      <c r="C162" s="247" t="s">
        <v>327</v>
      </c>
      <c r="D162" s="194">
        <v>794292.01</v>
      </c>
      <c r="E162" s="194">
        <v>983252.23</v>
      </c>
      <c r="F162" s="45">
        <f t="shared" si="26"/>
        <v>123.78976719153954</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2758920.36</v>
      </c>
      <c r="E164" s="60">
        <f>E165+E170+E178+E188+E189+E194</f>
        <v>2825491.14</v>
      </c>
      <c r="F164" s="45">
        <f t="shared" si="26"/>
        <v>102.41292865735349</v>
      </c>
    </row>
    <row r="165" spans="1:6" ht="12.75" customHeight="1" x14ac:dyDescent="0.25">
      <c r="A165" s="63">
        <v>321</v>
      </c>
      <c r="B165" s="64" t="s">
        <v>332</v>
      </c>
      <c r="C165" s="247" t="s">
        <v>333</v>
      </c>
      <c r="D165" s="60">
        <f t="shared" ref="D165:E165" si="33">SUM(D166:D169)</f>
        <v>219688.44</v>
      </c>
      <c r="E165" s="60">
        <f t="shared" si="33"/>
        <v>240106.14999999997</v>
      </c>
      <c r="F165" s="45">
        <f t="shared" si="26"/>
        <v>109.29393918041383</v>
      </c>
    </row>
    <row r="166" spans="1:6" ht="12.75" customHeight="1" x14ac:dyDescent="0.25">
      <c r="A166" s="63">
        <v>3211</v>
      </c>
      <c r="B166" s="64" t="s">
        <v>334</v>
      </c>
      <c r="C166" s="247" t="s">
        <v>335</v>
      </c>
      <c r="D166" s="194">
        <v>22897.87</v>
      </c>
      <c r="E166" s="194">
        <v>26138.77</v>
      </c>
      <c r="F166" s="45">
        <f t="shared" si="26"/>
        <v>114.15371822793998</v>
      </c>
    </row>
    <row r="167" spans="1:6" ht="12.75" customHeight="1" x14ac:dyDescent="0.25">
      <c r="A167" s="63">
        <v>3212</v>
      </c>
      <c r="B167" s="64" t="s">
        <v>336</v>
      </c>
      <c r="C167" s="247" t="s">
        <v>337</v>
      </c>
      <c r="D167" s="194">
        <v>166743.32</v>
      </c>
      <c r="E167" s="194">
        <v>177006.21</v>
      </c>
      <c r="F167" s="45">
        <f t="shared" si="26"/>
        <v>106.15490323690327</v>
      </c>
    </row>
    <row r="168" spans="1:6" ht="12.75" customHeight="1" x14ac:dyDescent="0.25">
      <c r="A168" s="63">
        <v>3213</v>
      </c>
      <c r="B168" s="64" t="s">
        <v>338</v>
      </c>
      <c r="C168" s="247" t="s">
        <v>339</v>
      </c>
      <c r="D168" s="194">
        <v>7218.12</v>
      </c>
      <c r="E168" s="194">
        <v>8896.83</v>
      </c>
      <c r="F168" s="45">
        <f t="shared" si="26"/>
        <v>123.25688683479909</v>
      </c>
    </row>
    <row r="169" spans="1:6" ht="12.75" customHeight="1" x14ac:dyDescent="0.25">
      <c r="A169" s="63">
        <v>3214</v>
      </c>
      <c r="B169" s="64" t="s">
        <v>340</v>
      </c>
      <c r="C169" s="247" t="s">
        <v>341</v>
      </c>
      <c r="D169" s="194">
        <v>22829.13</v>
      </c>
      <c r="E169" s="194">
        <v>28064.34</v>
      </c>
      <c r="F169" s="45">
        <f t="shared" si="26"/>
        <v>122.93214853128435</v>
      </c>
    </row>
    <row r="170" spans="1:6" ht="12.75" customHeight="1" x14ac:dyDescent="0.25">
      <c r="A170" s="63">
        <v>322</v>
      </c>
      <c r="B170" s="64" t="s">
        <v>342</v>
      </c>
      <c r="C170" s="247" t="s">
        <v>343</v>
      </c>
      <c r="D170" s="60">
        <f t="shared" ref="D170:E170" si="34">SUM(D171:D177)</f>
        <v>656153.82000000007</v>
      </c>
      <c r="E170" s="60">
        <f t="shared" si="34"/>
        <v>701433.05999999982</v>
      </c>
      <c r="F170" s="45">
        <f t="shared" si="26"/>
        <v>106.90070508162243</v>
      </c>
    </row>
    <row r="171" spans="1:6" ht="12.75" customHeight="1" x14ac:dyDescent="0.25">
      <c r="A171" s="63">
        <v>3221</v>
      </c>
      <c r="B171" s="64" t="s">
        <v>344</v>
      </c>
      <c r="C171" s="247" t="s">
        <v>345</v>
      </c>
      <c r="D171" s="194">
        <v>77833.09</v>
      </c>
      <c r="E171" s="194">
        <v>88911.55</v>
      </c>
      <c r="F171" s="45">
        <f t="shared" si="26"/>
        <v>114.23361195090675</v>
      </c>
    </row>
    <row r="172" spans="1:6" ht="12.75" customHeight="1" x14ac:dyDescent="0.25">
      <c r="A172" s="63">
        <v>3222</v>
      </c>
      <c r="B172" s="64" t="s">
        <v>346</v>
      </c>
      <c r="C172" s="247" t="s">
        <v>347</v>
      </c>
      <c r="D172" s="194">
        <v>241682.84</v>
      </c>
      <c r="E172" s="194">
        <v>258725.74</v>
      </c>
      <c r="F172" s="45">
        <f t="shared" si="26"/>
        <v>107.05176254962909</v>
      </c>
    </row>
    <row r="173" spans="1:6" ht="12.75" customHeight="1" x14ac:dyDescent="0.25">
      <c r="A173" s="63">
        <v>3223</v>
      </c>
      <c r="B173" s="65" t="s">
        <v>348</v>
      </c>
      <c r="C173" s="247" t="s">
        <v>349</v>
      </c>
      <c r="D173" s="194">
        <v>228184.84</v>
      </c>
      <c r="E173" s="194">
        <v>243826.61</v>
      </c>
      <c r="F173" s="45">
        <f t="shared" si="26"/>
        <v>106.85486818493288</v>
      </c>
    </row>
    <row r="174" spans="1:6" ht="12.75" customHeight="1" x14ac:dyDescent="0.25">
      <c r="A174" s="63">
        <v>3224</v>
      </c>
      <c r="B174" s="65" t="s">
        <v>350</v>
      </c>
      <c r="C174" s="247" t="s">
        <v>351</v>
      </c>
      <c r="D174" s="194">
        <v>57094.18</v>
      </c>
      <c r="E174" s="194">
        <v>57414.99</v>
      </c>
      <c r="F174" s="45">
        <f t="shared" si="26"/>
        <v>100.56189615123643</v>
      </c>
    </row>
    <row r="175" spans="1:6" ht="12.75" customHeight="1" x14ac:dyDescent="0.25">
      <c r="A175" s="63">
        <v>3225</v>
      </c>
      <c r="B175" s="65" t="s">
        <v>352</v>
      </c>
      <c r="C175" s="247" t="s">
        <v>353</v>
      </c>
      <c r="D175" s="194">
        <v>36492.879999999997</v>
      </c>
      <c r="E175" s="194">
        <v>36594.32</v>
      </c>
      <c r="F175" s="45">
        <f t="shared" si="26"/>
        <v>100.27797203180458</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14865.99</v>
      </c>
      <c r="E177" s="194">
        <v>15959.85</v>
      </c>
      <c r="F177" s="45">
        <f t="shared" si="26"/>
        <v>107.35813760133028</v>
      </c>
    </row>
    <row r="178" spans="1:6" ht="12.75" customHeight="1" x14ac:dyDescent="0.25">
      <c r="A178" s="63">
        <v>323</v>
      </c>
      <c r="B178" s="65" t="s">
        <v>358</v>
      </c>
      <c r="C178" s="247" t="s">
        <v>359</v>
      </c>
      <c r="D178" s="60">
        <f t="shared" ref="D178:E178" si="35">SUM(D179:D187)</f>
        <v>1715318.2599999998</v>
      </c>
      <c r="E178" s="60">
        <f t="shared" si="35"/>
        <v>1695142.08</v>
      </c>
      <c r="F178" s="45">
        <f t="shared" si="26"/>
        <v>98.823764634791473</v>
      </c>
    </row>
    <row r="179" spans="1:6" ht="12.75" customHeight="1" x14ac:dyDescent="0.25">
      <c r="A179" s="63">
        <v>3231</v>
      </c>
      <c r="B179" s="65" t="s">
        <v>360</v>
      </c>
      <c r="C179" s="247" t="s">
        <v>361</v>
      </c>
      <c r="D179" s="194">
        <v>42860.480000000003</v>
      </c>
      <c r="E179" s="194">
        <v>44108.63</v>
      </c>
      <c r="F179" s="45">
        <f t="shared" si="26"/>
        <v>102.91212324267016</v>
      </c>
    </row>
    <row r="180" spans="1:6" ht="12.75" customHeight="1" x14ac:dyDescent="0.25">
      <c r="A180" s="63">
        <v>3232</v>
      </c>
      <c r="B180" s="65" t="s">
        <v>362</v>
      </c>
      <c r="C180" s="247" t="s">
        <v>363</v>
      </c>
      <c r="D180" s="194">
        <v>901412.59</v>
      </c>
      <c r="E180" s="194">
        <v>800753.87</v>
      </c>
      <c r="F180" s="45">
        <f t="shared" si="26"/>
        <v>88.83322452818193</v>
      </c>
    </row>
    <row r="181" spans="1:6" ht="12.75" customHeight="1" x14ac:dyDescent="0.25">
      <c r="A181" s="63">
        <v>3233</v>
      </c>
      <c r="B181" s="65" t="s">
        <v>364</v>
      </c>
      <c r="C181" s="247" t="s">
        <v>365</v>
      </c>
      <c r="D181" s="194">
        <v>84065.44</v>
      </c>
      <c r="E181" s="194">
        <v>89840.3</v>
      </c>
      <c r="F181" s="45">
        <f t="shared" si="26"/>
        <v>106.86948167998645</v>
      </c>
    </row>
    <row r="182" spans="1:6" ht="12.75" customHeight="1" x14ac:dyDescent="0.25">
      <c r="A182" s="63">
        <v>3234</v>
      </c>
      <c r="B182" s="65" t="s">
        <v>366</v>
      </c>
      <c r="C182" s="247" t="s">
        <v>367</v>
      </c>
      <c r="D182" s="194">
        <v>86084.22</v>
      </c>
      <c r="E182" s="194">
        <v>87560.08</v>
      </c>
      <c r="F182" s="45">
        <f t="shared" si="26"/>
        <v>101.71443732660876</v>
      </c>
    </row>
    <row r="183" spans="1:6" ht="12.75" customHeight="1" x14ac:dyDescent="0.25">
      <c r="A183" s="63">
        <v>3235</v>
      </c>
      <c r="B183" s="64" t="s">
        <v>368</v>
      </c>
      <c r="C183" s="247" t="s">
        <v>369</v>
      </c>
      <c r="D183" s="194">
        <v>42516.25</v>
      </c>
      <c r="E183" s="194">
        <v>78571.11</v>
      </c>
      <c r="F183" s="45">
        <f t="shared" si="26"/>
        <v>184.80254020521565</v>
      </c>
    </row>
    <row r="184" spans="1:6" ht="12.75" customHeight="1" x14ac:dyDescent="0.25">
      <c r="A184" s="63">
        <v>3236</v>
      </c>
      <c r="B184" s="64" t="s">
        <v>370</v>
      </c>
      <c r="C184" s="247" t="s">
        <v>371</v>
      </c>
      <c r="D184" s="194">
        <v>44077.440000000002</v>
      </c>
      <c r="E184" s="194">
        <v>52150.33</v>
      </c>
      <c r="F184" s="45">
        <f t="shared" si="26"/>
        <v>118.31524244602227</v>
      </c>
    </row>
    <row r="185" spans="1:6" ht="12.75" customHeight="1" x14ac:dyDescent="0.25">
      <c r="A185" s="63">
        <v>3237</v>
      </c>
      <c r="B185" s="64" t="s">
        <v>372</v>
      </c>
      <c r="C185" s="247" t="s">
        <v>373</v>
      </c>
      <c r="D185" s="194">
        <v>301340.11</v>
      </c>
      <c r="E185" s="194">
        <v>338833.91</v>
      </c>
      <c r="F185" s="45">
        <f t="shared" si="26"/>
        <v>112.4423529280586</v>
      </c>
    </row>
    <row r="186" spans="1:6" ht="12.75" customHeight="1" x14ac:dyDescent="0.25">
      <c r="A186" s="63">
        <v>3238</v>
      </c>
      <c r="B186" s="64" t="s">
        <v>374</v>
      </c>
      <c r="C186" s="247" t="s">
        <v>375</v>
      </c>
      <c r="D186" s="194">
        <v>65318.83</v>
      </c>
      <c r="E186" s="194">
        <v>57966.06</v>
      </c>
      <c r="F186" s="45">
        <f t="shared" si="26"/>
        <v>88.743261322959995</v>
      </c>
    </row>
    <row r="187" spans="1:6" ht="12.75" customHeight="1" x14ac:dyDescent="0.25">
      <c r="A187" s="63">
        <v>3239</v>
      </c>
      <c r="B187" s="64" t="s">
        <v>376</v>
      </c>
      <c r="C187" s="247" t="s">
        <v>377</v>
      </c>
      <c r="D187" s="194">
        <v>147642.9</v>
      </c>
      <c r="E187" s="194">
        <v>145357.79</v>
      </c>
      <c r="F187" s="45">
        <f t="shared" si="26"/>
        <v>98.452272340898219</v>
      </c>
    </row>
    <row r="188" spans="1:6" ht="12.75" customHeight="1" x14ac:dyDescent="0.25">
      <c r="A188" s="63">
        <v>324</v>
      </c>
      <c r="B188" s="64" t="s">
        <v>378</v>
      </c>
      <c r="C188" s="247" t="s">
        <v>379</v>
      </c>
      <c r="D188" s="194">
        <v>244.62</v>
      </c>
      <c r="E188" s="194">
        <v>346.5</v>
      </c>
      <c r="F188" s="45">
        <f t="shared" si="26"/>
        <v>141.64827078734362</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192">
        <v>0</v>
      </c>
      <c r="E191" s="192">
        <v>0</v>
      </c>
      <c r="F191" s="71" t="str">
        <f>IF(D191&lt;&gt;0,IF(E191/D191&gt;=100,"&gt;&gt;100",E191/D191*100),"-")</f>
        <v>-</v>
      </c>
    </row>
    <row r="192" spans="1:6" ht="12.75" customHeight="1" x14ac:dyDescent="0.25">
      <c r="A192" s="70" t="s">
        <v>386</v>
      </c>
      <c r="B192" s="65" t="s">
        <v>387</v>
      </c>
      <c r="C192" s="277" t="s">
        <v>386</v>
      </c>
      <c r="D192" s="192">
        <v>0</v>
      </c>
      <c r="E192" s="192">
        <v>0</v>
      </c>
      <c r="F192" s="71" t="str">
        <f>IF(D192&lt;&gt;0,IF(E192/D192&gt;=100,"&gt;&gt;100",E192/D192*100),"-")</f>
        <v>-</v>
      </c>
    </row>
    <row r="193" spans="1:6" ht="12.75" customHeight="1" x14ac:dyDescent="0.25">
      <c r="A193" s="70" t="s">
        <v>388</v>
      </c>
      <c r="B193" s="65" t="s">
        <v>389</v>
      </c>
      <c r="C193" s="277" t="s">
        <v>388</v>
      </c>
      <c r="D193" s="192">
        <v>0</v>
      </c>
      <c r="E193" s="192">
        <v>0</v>
      </c>
      <c r="F193" s="71" t="str">
        <f>IF(D193&lt;&gt;0,IF(E193/D193&gt;=100,"&gt;&gt;100",E193/D193*100),"-")</f>
        <v>-</v>
      </c>
    </row>
    <row r="194" spans="1:6" ht="12.75" customHeight="1" x14ac:dyDescent="0.25">
      <c r="A194" s="63">
        <v>329</v>
      </c>
      <c r="B194" s="64" t="s">
        <v>390</v>
      </c>
      <c r="C194" s="247" t="s">
        <v>391</v>
      </c>
      <c r="D194" s="60">
        <f t="shared" ref="D194:E194" si="36">SUM(D195:D201)</f>
        <v>167515.22000000003</v>
      </c>
      <c r="E194" s="60">
        <f t="shared" si="36"/>
        <v>188463.35</v>
      </c>
      <c r="F194" s="45">
        <f t="shared" si="26"/>
        <v>112.50520997435336</v>
      </c>
    </row>
    <row r="195" spans="1:6" ht="12.75" customHeight="1" x14ac:dyDescent="0.25">
      <c r="A195" s="63">
        <v>3291</v>
      </c>
      <c r="B195" s="183" t="s">
        <v>392</v>
      </c>
      <c r="C195" s="247" t="s">
        <v>393</v>
      </c>
      <c r="D195" s="194">
        <v>69128.479999999996</v>
      </c>
      <c r="E195" s="194">
        <v>75602.13</v>
      </c>
      <c r="F195" s="45">
        <f t="shared" si="26"/>
        <v>109.36466417314543</v>
      </c>
    </row>
    <row r="196" spans="1:6" ht="12.75" customHeight="1" x14ac:dyDescent="0.25">
      <c r="A196" s="63">
        <v>3292</v>
      </c>
      <c r="B196" s="64" t="s">
        <v>394</v>
      </c>
      <c r="C196" s="247" t="s">
        <v>395</v>
      </c>
      <c r="D196" s="194">
        <v>20688.150000000001</v>
      </c>
      <c r="E196" s="194">
        <v>22729.95</v>
      </c>
      <c r="F196" s="45">
        <f t="shared" si="26"/>
        <v>109.8694180001595</v>
      </c>
    </row>
    <row r="197" spans="1:6" ht="12.75" customHeight="1" x14ac:dyDescent="0.25">
      <c r="A197" s="63">
        <v>3293</v>
      </c>
      <c r="B197" s="64" t="s">
        <v>396</v>
      </c>
      <c r="C197" s="247" t="s">
        <v>397</v>
      </c>
      <c r="D197" s="194">
        <v>34676.01</v>
      </c>
      <c r="E197" s="194">
        <v>35674.53</v>
      </c>
      <c r="F197" s="45">
        <f t="shared" si="26"/>
        <v>102.87957005434016</v>
      </c>
    </row>
    <row r="198" spans="1:6" ht="12.75" customHeight="1" x14ac:dyDescent="0.25">
      <c r="A198" s="63">
        <v>3294</v>
      </c>
      <c r="B198" s="64" t="s">
        <v>398</v>
      </c>
      <c r="C198" s="247" t="s">
        <v>399</v>
      </c>
      <c r="D198" s="194">
        <v>5673.66</v>
      </c>
      <c r="E198" s="194">
        <v>6973.67</v>
      </c>
      <c r="F198" s="45">
        <f t="shared" si="26"/>
        <v>122.91307551034076</v>
      </c>
    </row>
    <row r="199" spans="1:6" ht="12.75" customHeight="1" x14ac:dyDescent="0.25">
      <c r="A199" s="63">
        <v>3295</v>
      </c>
      <c r="B199" s="64" t="s">
        <v>400</v>
      </c>
      <c r="C199" s="247" t="s">
        <v>401</v>
      </c>
      <c r="D199" s="194">
        <v>23879.65</v>
      </c>
      <c r="E199" s="194">
        <v>32214.02</v>
      </c>
      <c r="F199" s="45">
        <f t="shared" si="26"/>
        <v>134.90155843992687</v>
      </c>
    </row>
    <row r="200" spans="1:6" ht="12.75" customHeight="1" x14ac:dyDescent="0.25">
      <c r="A200" s="63" t="s">
        <v>402</v>
      </c>
      <c r="B200" s="64" t="s">
        <v>403</v>
      </c>
      <c r="C200" s="247" t="s">
        <v>402</v>
      </c>
      <c r="D200" s="194">
        <v>1211.8499999999999</v>
      </c>
      <c r="E200" s="194">
        <v>6132.07</v>
      </c>
      <c r="F200" s="45">
        <f t="shared" si="26"/>
        <v>506.00899451252224</v>
      </c>
    </row>
    <row r="201" spans="1:6" ht="12.75" customHeight="1" x14ac:dyDescent="0.25">
      <c r="A201" s="63">
        <v>3299</v>
      </c>
      <c r="B201" s="64" t="s">
        <v>404</v>
      </c>
      <c r="C201" s="247" t="s">
        <v>405</v>
      </c>
      <c r="D201" s="194">
        <v>12257.42</v>
      </c>
      <c r="E201" s="194">
        <v>9136.98</v>
      </c>
      <c r="F201" s="45">
        <f t="shared" si="26"/>
        <v>74.542440415682904</v>
      </c>
    </row>
    <row r="202" spans="1:6" ht="12.75" customHeight="1" x14ac:dyDescent="0.25">
      <c r="A202" s="63">
        <v>34</v>
      </c>
      <c r="B202" s="183" t="s">
        <v>406</v>
      </c>
      <c r="C202" s="247" t="s">
        <v>407</v>
      </c>
      <c r="D202" s="60">
        <f t="shared" ref="D202:E202" si="37">D203+D208+D216</f>
        <v>11191.84</v>
      </c>
      <c r="E202" s="60">
        <f t="shared" si="37"/>
        <v>46687.210000000006</v>
      </c>
      <c r="F202" s="45">
        <f t="shared" si="26"/>
        <v>417.15401578292762</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26684.9</v>
      </c>
      <c r="F208" s="45" t="str">
        <f t="shared" si="26"/>
        <v>-</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26684.9</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11191.84</v>
      </c>
      <c r="E216" s="60">
        <f t="shared" si="40"/>
        <v>20002.310000000001</v>
      </c>
      <c r="F216" s="45">
        <f t="shared" si="26"/>
        <v>178.72226550772709</v>
      </c>
    </row>
    <row r="217" spans="1:6" ht="12.75" customHeight="1" x14ac:dyDescent="0.25">
      <c r="A217" s="63">
        <v>3431</v>
      </c>
      <c r="B217" s="182" t="s">
        <v>436</v>
      </c>
      <c r="C217" s="247" t="s">
        <v>437</v>
      </c>
      <c r="D217" s="194">
        <v>11127.22</v>
      </c>
      <c r="E217" s="194">
        <v>19537.75</v>
      </c>
      <c r="F217" s="45">
        <f t="shared" si="26"/>
        <v>175.58518659647245</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64.62</v>
      </c>
      <c r="E219" s="194">
        <v>464.56</v>
      </c>
      <c r="F219" s="45">
        <f t="shared" si="26"/>
        <v>718.91055400804703</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124688.35</v>
      </c>
      <c r="E221" s="60">
        <f t="shared" si="41"/>
        <v>56289</v>
      </c>
      <c r="F221" s="45">
        <f t="shared" si="26"/>
        <v>45.143752403492385</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124688.35</v>
      </c>
      <c r="E225" s="60">
        <f t="shared" si="43"/>
        <v>56289</v>
      </c>
      <c r="F225" s="45">
        <f t="shared" si="26"/>
        <v>45.143752403492385</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92814.86</v>
      </c>
      <c r="E227" s="194">
        <v>34021.519999999997</v>
      </c>
      <c r="F227" s="45">
        <f t="shared" si="26"/>
        <v>36.655251109574479</v>
      </c>
    </row>
    <row r="228" spans="1:6" ht="12.75" customHeight="1" x14ac:dyDescent="0.25">
      <c r="A228" s="63">
        <v>3523</v>
      </c>
      <c r="B228" s="64" t="s">
        <v>458</v>
      </c>
      <c r="C228" s="247" t="s">
        <v>459</v>
      </c>
      <c r="D228" s="194">
        <v>31873.49</v>
      </c>
      <c r="E228" s="194">
        <v>22267.48</v>
      </c>
      <c r="F228" s="45">
        <f t="shared" si="26"/>
        <v>69.86207032866497</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102422.51</v>
      </c>
      <c r="E230" s="60">
        <f>E231+E234+E237+E242+E246+E250+E254+E257</f>
        <v>7095.1100000000006</v>
      </c>
      <c r="F230" s="45">
        <f t="shared" ref="F230:F245" si="44">IF(D230&lt;&gt;0,IF(E230/D230&gt;=100,"&gt;&gt;100",E230/D230*100),"-")</f>
        <v>6.9272955720378269</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102422.51</v>
      </c>
      <c r="E237" s="60">
        <f t="shared" si="47"/>
        <v>7095.1100000000006</v>
      </c>
      <c r="F237" s="45">
        <f t="shared" si="44"/>
        <v>6.9272955720378269</v>
      </c>
    </row>
    <row r="238" spans="1:6" ht="12" x14ac:dyDescent="0.25">
      <c r="A238" s="63">
        <v>3631</v>
      </c>
      <c r="B238" s="65" t="s">
        <v>478</v>
      </c>
      <c r="C238" s="247" t="s">
        <v>479</v>
      </c>
      <c r="D238" s="194">
        <v>102422.51</v>
      </c>
      <c r="E238" s="194">
        <v>3028.13</v>
      </c>
      <c r="F238" s="45">
        <f t="shared" si="44"/>
        <v>2.9565082909997034</v>
      </c>
    </row>
    <row r="239" spans="1:6" ht="12" x14ac:dyDescent="0.25">
      <c r="A239" s="63">
        <v>3632</v>
      </c>
      <c r="B239" s="65" t="s">
        <v>480</v>
      </c>
      <c r="C239" s="247" t="s">
        <v>481</v>
      </c>
      <c r="D239" s="194">
        <v>0</v>
      </c>
      <c r="E239" s="194">
        <v>4066.98</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v>0</v>
      </c>
      <c r="F243" s="71" t="str">
        <f t="shared" si="44"/>
        <v>-</v>
      </c>
    </row>
    <row r="244" spans="1:6" ht="12" x14ac:dyDescent="0.25">
      <c r="A244" s="70" t="s">
        <v>489</v>
      </c>
      <c r="B244" s="65" t="s">
        <v>135</v>
      </c>
      <c r="C244" s="277" t="s">
        <v>489</v>
      </c>
      <c r="D244" s="192">
        <v>0</v>
      </c>
      <c r="E244" s="192">
        <v>0</v>
      </c>
      <c r="F244" s="71" t="str">
        <f t="shared" si="44"/>
        <v>-</v>
      </c>
    </row>
    <row r="245" spans="1:6" ht="12" x14ac:dyDescent="0.25">
      <c r="A245" s="70" t="s">
        <v>490</v>
      </c>
      <c r="B245" s="65" t="s">
        <v>138</v>
      </c>
      <c r="C245" s="277" t="s">
        <v>490</v>
      </c>
      <c r="D245" s="192">
        <v>0</v>
      </c>
      <c r="E245" s="192">
        <v>0</v>
      </c>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503531.33999999997</v>
      </c>
      <c r="E262" s="60">
        <f t="shared" si="55"/>
        <v>524666.23</v>
      </c>
      <c r="F262" s="45">
        <f t="shared" ref="F262:F268" si="56">IF(D262&lt;&gt;0,IF(E262/D262&gt;=100,"&gt;&gt;100",E262/D262*100),"-")</f>
        <v>104.19733357609877</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503531.33999999997</v>
      </c>
      <c r="E269" s="60">
        <f t="shared" si="58"/>
        <v>524666.23</v>
      </c>
      <c r="F269" s="45">
        <f t="shared" ref="F269:F272" si="59">IF(D269&lt;&gt;0,IF(E269/D269&gt;=100,"&gt;&gt;100",E269/D269*100),"-")</f>
        <v>104.19733357609877</v>
      </c>
    </row>
    <row r="270" spans="1:6" ht="12.75" customHeight="1" x14ac:dyDescent="0.25">
      <c r="A270" s="63">
        <v>3721</v>
      </c>
      <c r="B270" s="65" t="s">
        <v>533</v>
      </c>
      <c r="C270" s="247" t="s">
        <v>534</v>
      </c>
      <c r="D270" s="194">
        <v>127907.04</v>
      </c>
      <c r="E270" s="194">
        <v>119082.43</v>
      </c>
      <c r="F270" s="45">
        <f t="shared" si="59"/>
        <v>93.100762866531824</v>
      </c>
    </row>
    <row r="271" spans="1:6" ht="12.75" customHeight="1" x14ac:dyDescent="0.25">
      <c r="A271" s="63">
        <v>3722</v>
      </c>
      <c r="B271" s="65" t="s">
        <v>535</v>
      </c>
      <c r="C271" s="247" t="s">
        <v>536</v>
      </c>
      <c r="D271" s="194">
        <v>375624.3</v>
      </c>
      <c r="E271" s="194">
        <v>405583.8</v>
      </c>
      <c r="F271" s="45">
        <f t="shared" si="59"/>
        <v>107.97592168557786</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370067.3</v>
      </c>
      <c r="E273" s="60">
        <f t="shared" si="60"/>
        <v>529958.13</v>
      </c>
      <c r="F273" s="45">
        <f t="shared" ref="F273:F277" si="61">IF(D273&lt;&gt;0,IF(E273/D273&gt;=100,"&gt;&gt;100",E273/D273*100),"-")</f>
        <v>143.20587903875864</v>
      </c>
    </row>
    <row r="274" spans="1:6" ht="12.75" customHeight="1" x14ac:dyDescent="0.25">
      <c r="A274" s="63">
        <v>381</v>
      </c>
      <c r="B274" s="64" t="s">
        <v>541</v>
      </c>
      <c r="C274" s="247" t="s">
        <v>542</v>
      </c>
      <c r="D274" s="60">
        <f t="shared" ref="D274:E274" si="62">SUM(D275:D277)</f>
        <v>281020.08</v>
      </c>
      <c r="E274" s="60">
        <f t="shared" si="62"/>
        <v>460451.26</v>
      </c>
      <c r="F274" s="45">
        <f t="shared" si="61"/>
        <v>163.84994979718175</v>
      </c>
    </row>
    <row r="275" spans="1:6" ht="12.75" customHeight="1" x14ac:dyDescent="0.25">
      <c r="A275" s="63">
        <v>3811</v>
      </c>
      <c r="B275" s="64" t="s">
        <v>543</v>
      </c>
      <c r="C275" s="247" t="s">
        <v>544</v>
      </c>
      <c r="D275" s="194">
        <v>279793.21000000002</v>
      </c>
      <c r="E275" s="194">
        <v>459265.98</v>
      </c>
      <c r="F275" s="45">
        <f t="shared" si="61"/>
        <v>164.14479107623802</v>
      </c>
    </row>
    <row r="276" spans="1:6" ht="12.75" customHeight="1" x14ac:dyDescent="0.25">
      <c r="A276" s="63">
        <v>3812</v>
      </c>
      <c r="B276" s="64" t="s">
        <v>545</v>
      </c>
      <c r="C276" s="247" t="s">
        <v>546</v>
      </c>
      <c r="D276" s="194">
        <v>1226.8699999999999</v>
      </c>
      <c r="E276" s="194">
        <v>1185.28</v>
      </c>
      <c r="F276" s="45">
        <f t="shared" si="61"/>
        <v>96.610072786847837</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11810.16</v>
      </c>
      <c r="E278" s="60">
        <f t="shared" si="63"/>
        <v>36104.1</v>
      </c>
      <c r="F278" s="45">
        <f t="shared" ref="F278:F282" si="64">IF(D278&lt;&gt;0,IF(E278/D278&gt;=100,"&gt;&gt;100",E278/D278*100),"-")</f>
        <v>305.70373305696108</v>
      </c>
    </row>
    <row r="279" spans="1:6" ht="12.75" customHeight="1" x14ac:dyDescent="0.25">
      <c r="A279" s="63">
        <v>3821</v>
      </c>
      <c r="B279" s="64" t="s">
        <v>551</v>
      </c>
      <c r="C279" s="247" t="s">
        <v>552</v>
      </c>
      <c r="D279" s="194">
        <v>11810.16</v>
      </c>
      <c r="E279" s="194">
        <v>36104.1</v>
      </c>
      <c r="F279" s="45">
        <f t="shared" si="64"/>
        <v>305.70373305696108</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16031.19</v>
      </c>
      <c r="E283" s="60">
        <f t="shared" si="65"/>
        <v>23689.16</v>
      </c>
      <c r="F283" s="45">
        <f t="shared" ref="F283:F294" si="66">IF(D283&lt;&gt;0,IF(E283/D283&gt;=100,"&gt;&gt;100",E283/D283*100),"-")</f>
        <v>147.76919243050577</v>
      </c>
    </row>
    <row r="284" spans="1:6" ht="12.75" customHeight="1" x14ac:dyDescent="0.25">
      <c r="A284" s="63">
        <v>3831</v>
      </c>
      <c r="B284" s="64" t="s">
        <v>561</v>
      </c>
      <c r="C284" s="247" t="s">
        <v>562</v>
      </c>
      <c r="D284" s="194">
        <v>10913.04</v>
      </c>
      <c r="E284" s="194">
        <v>23689.16</v>
      </c>
      <c r="F284" s="45">
        <f t="shared" si="66"/>
        <v>217.0720532500568</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5118.1499999999996</v>
      </c>
      <c r="E288" s="194">
        <v>0</v>
      </c>
      <c r="F288" s="45">
        <f t="shared" si="66"/>
        <v>0</v>
      </c>
    </row>
    <row r="289" spans="1:6" ht="12.75" customHeight="1" x14ac:dyDescent="0.25">
      <c r="A289" s="63">
        <v>386</v>
      </c>
      <c r="B289" s="65" t="s">
        <v>570</v>
      </c>
      <c r="C289" s="247" t="s">
        <v>571</v>
      </c>
      <c r="D289" s="60">
        <f t="shared" ref="D289:E289" si="67">SUM(D290:D294)</f>
        <v>61205.87</v>
      </c>
      <c r="E289" s="60">
        <f t="shared" si="67"/>
        <v>9713.61</v>
      </c>
      <c r="F289" s="45">
        <f t="shared" si="66"/>
        <v>15.870389555773002</v>
      </c>
    </row>
    <row r="290" spans="1:6" ht="22.8" x14ac:dyDescent="0.25">
      <c r="A290" s="63">
        <v>3861</v>
      </c>
      <c r="B290" s="64" t="s">
        <v>572</v>
      </c>
      <c r="C290" s="247" t="s">
        <v>573</v>
      </c>
      <c r="D290" s="194">
        <v>61205.87</v>
      </c>
      <c r="E290" s="194">
        <v>9713.61</v>
      </c>
      <c r="F290" s="45">
        <f t="shared" si="66"/>
        <v>15.870389555773002</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10051046.32</v>
      </c>
      <c r="E299" s="60">
        <f>E152-E297+E298</f>
        <v>11523622.890000002</v>
      </c>
      <c r="F299" s="45">
        <f t="shared" si="68"/>
        <v>114.65097784963747</v>
      </c>
    </row>
    <row r="300" spans="1:6" ht="12.75" customHeight="1" x14ac:dyDescent="0.25">
      <c r="A300" s="63" t="s">
        <v>582</v>
      </c>
      <c r="B300" s="64" t="s">
        <v>593</v>
      </c>
      <c r="C300" s="247" t="s">
        <v>594</v>
      </c>
      <c r="D300" s="60">
        <f>IF(D6&gt;=D299,D6-D299,0)</f>
        <v>1161723.8499999996</v>
      </c>
      <c r="E300" s="60">
        <f>IF(E6&gt;=E299,E6-E299,0)</f>
        <v>2170964.4799999986</v>
      </c>
      <c r="F300" s="45">
        <f t="shared" si="68"/>
        <v>186.87440048682819</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f>942430.66-31026.98</f>
        <v>911403.68</v>
      </c>
      <c r="E302" s="194">
        <f>552026.56-69761.79</f>
        <v>482264.77000000008</v>
      </c>
      <c r="F302" s="45">
        <f t="shared" si="68"/>
        <v>52.914507652635336</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311396.61</v>
      </c>
      <c r="E304" s="194">
        <v>853065.82</v>
      </c>
      <c r="F304" s="45">
        <f t="shared" si="68"/>
        <v>273.94833232127991</v>
      </c>
    </row>
    <row r="305" spans="1:6" ht="12" x14ac:dyDescent="0.25">
      <c r="A305" s="63">
        <v>9661</v>
      </c>
      <c r="B305" s="220" t="s">
        <v>603</v>
      </c>
      <c r="C305" s="247" t="s">
        <v>604</v>
      </c>
      <c r="D305" s="194">
        <v>41791.1</v>
      </c>
      <c r="E305" s="194">
        <v>5256.08</v>
      </c>
      <c r="F305" s="45">
        <f t="shared" si="68"/>
        <v>12.577031951779208</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224698.81</v>
      </c>
      <c r="E308" s="60">
        <f t="shared" si="71"/>
        <v>55540.92</v>
      </c>
      <c r="F308" s="45">
        <f t="shared" ref="F308:F428" si="72">IF(D308&lt;&gt;0,IF(E308/D308&gt;=100,"&gt;&gt;100",E308/D308*100),"-")</f>
        <v>24.717941318870356</v>
      </c>
    </row>
    <row r="309" spans="1:6" ht="12.75" customHeight="1" x14ac:dyDescent="0.25">
      <c r="A309" s="63">
        <v>71</v>
      </c>
      <c r="B309" s="64" t="s">
        <v>610</v>
      </c>
      <c r="C309" s="247" t="s">
        <v>611</v>
      </c>
      <c r="D309" s="60">
        <f t="shared" ref="D309:E309" si="73">D310+D314</f>
        <v>165911.47</v>
      </c>
      <c r="E309" s="60">
        <f t="shared" si="73"/>
        <v>45250</v>
      </c>
      <c r="F309" s="45">
        <f t="shared" si="72"/>
        <v>27.27358150705313</v>
      </c>
    </row>
    <row r="310" spans="1:6" ht="12" x14ac:dyDescent="0.25">
      <c r="A310" s="63">
        <v>711</v>
      </c>
      <c r="B310" s="64" t="s">
        <v>612</v>
      </c>
      <c r="C310" s="247" t="s">
        <v>613</v>
      </c>
      <c r="D310" s="60">
        <f t="shared" ref="D310:E310" si="74">SUM(D311:D313)</f>
        <v>165911.47</v>
      </c>
      <c r="E310" s="60">
        <f t="shared" si="74"/>
        <v>45250</v>
      </c>
      <c r="F310" s="45">
        <f t="shared" si="72"/>
        <v>27.27358150705313</v>
      </c>
    </row>
    <row r="311" spans="1:6" ht="12.75" customHeight="1" x14ac:dyDescent="0.25">
      <c r="A311" s="63">
        <v>7111</v>
      </c>
      <c r="B311" s="64" t="s">
        <v>614</v>
      </c>
      <c r="C311" s="247" t="s">
        <v>615</v>
      </c>
      <c r="D311" s="194">
        <v>165911.47</v>
      </c>
      <c r="E311" s="194">
        <v>45250</v>
      </c>
      <c r="F311" s="45">
        <f t="shared" si="72"/>
        <v>27.27358150705313</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58787.34</v>
      </c>
      <c r="E321" s="60">
        <f t="shared" si="76"/>
        <v>10290.92</v>
      </c>
      <c r="F321" s="45">
        <f t="shared" si="72"/>
        <v>17.505333631356685</v>
      </c>
    </row>
    <row r="322" spans="1:6" ht="12.75" customHeight="1" x14ac:dyDescent="0.25">
      <c r="A322" s="63">
        <v>721</v>
      </c>
      <c r="B322" s="64" t="s">
        <v>636</v>
      </c>
      <c r="C322" s="247" t="s">
        <v>637</v>
      </c>
      <c r="D322" s="60">
        <f t="shared" ref="D322:E322" si="77">SUM(D323:D326)</f>
        <v>58003.21</v>
      </c>
      <c r="E322" s="60">
        <f t="shared" si="77"/>
        <v>8996.01</v>
      </c>
      <c r="F322" s="45">
        <f t="shared" si="72"/>
        <v>15.509503698157395</v>
      </c>
    </row>
    <row r="323" spans="1:6" ht="12.75" customHeight="1" x14ac:dyDescent="0.25">
      <c r="A323" s="63">
        <v>7211</v>
      </c>
      <c r="B323" s="64" t="s">
        <v>638</v>
      </c>
      <c r="C323" s="247" t="s">
        <v>639</v>
      </c>
      <c r="D323" s="194">
        <v>46250.52</v>
      </c>
      <c r="E323" s="194">
        <v>2546.0100000000002</v>
      </c>
      <c r="F323" s="45">
        <f t="shared" si="72"/>
        <v>5.5048245944045604</v>
      </c>
    </row>
    <row r="324" spans="1:6" ht="12.75" customHeight="1" x14ac:dyDescent="0.25">
      <c r="A324" s="63">
        <v>7212</v>
      </c>
      <c r="B324" s="64" t="s">
        <v>640</v>
      </c>
      <c r="C324" s="247" t="s">
        <v>641</v>
      </c>
      <c r="D324" s="194">
        <v>11752.69</v>
      </c>
      <c r="E324" s="194">
        <v>6450</v>
      </c>
      <c r="F324" s="45">
        <f t="shared" si="72"/>
        <v>54.881052763239737</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784.13</v>
      </c>
      <c r="E336" s="60">
        <f t="shared" si="79"/>
        <v>1294.9100000000001</v>
      </c>
      <c r="F336" s="45">
        <f t="shared" si="72"/>
        <v>165.13970897682785</v>
      </c>
    </row>
    <row r="337" spans="1:6" ht="12.75" customHeight="1" x14ac:dyDescent="0.25">
      <c r="A337" s="63">
        <v>7231</v>
      </c>
      <c r="B337" s="64" t="s">
        <v>666</v>
      </c>
      <c r="C337" s="247" t="s">
        <v>667</v>
      </c>
      <c r="D337" s="194">
        <v>784.13</v>
      </c>
      <c r="E337" s="194">
        <v>1294.9100000000001</v>
      </c>
      <c r="F337" s="45">
        <f t="shared" si="72"/>
        <v>165.13970897682785</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2619073.3200000003</v>
      </c>
      <c r="E360" s="60">
        <f t="shared" si="86"/>
        <v>3912416.2900000005</v>
      </c>
      <c r="F360" s="45">
        <f t="shared" si="72"/>
        <v>149.38170154014628</v>
      </c>
    </row>
    <row r="361" spans="1:6" ht="12.75" customHeight="1" x14ac:dyDescent="0.25">
      <c r="A361" s="63">
        <v>41</v>
      </c>
      <c r="B361" s="64" t="s">
        <v>714</v>
      </c>
      <c r="C361" s="247" t="s">
        <v>715</v>
      </c>
      <c r="D361" s="60">
        <f t="shared" ref="D361:E361" si="87">D362+D366</f>
        <v>1499207.5599999998</v>
      </c>
      <c r="E361" s="60">
        <f t="shared" si="87"/>
        <v>1417626.3800000001</v>
      </c>
      <c r="F361" s="45">
        <f t="shared" si="72"/>
        <v>94.558379895042705</v>
      </c>
    </row>
    <row r="362" spans="1:6" ht="12.75" customHeight="1" x14ac:dyDescent="0.25">
      <c r="A362" s="63">
        <v>411</v>
      </c>
      <c r="B362" s="64" t="s">
        <v>716</v>
      </c>
      <c r="C362" s="247" t="s">
        <v>717</v>
      </c>
      <c r="D362" s="60">
        <f t="shared" ref="D362:E362" si="88">SUM(D363:D365)</f>
        <v>87199.66</v>
      </c>
      <c r="E362" s="60">
        <f t="shared" si="88"/>
        <v>44893.04</v>
      </c>
      <c r="F362" s="45">
        <f t="shared" si="72"/>
        <v>51.483044773339714</v>
      </c>
    </row>
    <row r="363" spans="1:6" ht="12.75" customHeight="1" x14ac:dyDescent="0.25">
      <c r="A363" s="63">
        <v>4111</v>
      </c>
      <c r="B363" s="64" t="s">
        <v>614</v>
      </c>
      <c r="C363" s="247" t="s">
        <v>718</v>
      </c>
      <c r="D363" s="194">
        <v>87199.66</v>
      </c>
      <c r="E363" s="194">
        <v>44893.04</v>
      </c>
      <c r="F363" s="45">
        <f t="shared" si="72"/>
        <v>51.483044773339714</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1412007.9</v>
      </c>
      <c r="E366" s="60">
        <f t="shared" si="89"/>
        <v>1372733.34</v>
      </c>
      <c r="F366" s="45">
        <f t="shared" si="72"/>
        <v>97.218531142779028</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1412007.9</v>
      </c>
      <c r="E370" s="194">
        <v>1372733.34</v>
      </c>
      <c r="F370" s="45">
        <f t="shared" si="72"/>
        <v>97.218531142779028</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853010.52</v>
      </c>
      <c r="E373" s="60">
        <f t="shared" si="90"/>
        <v>879209.93000000017</v>
      </c>
      <c r="F373" s="45">
        <f t="shared" si="72"/>
        <v>103.07140526238763</v>
      </c>
    </row>
    <row r="374" spans="1:6" ht="12.75" customHeight="1" x14ac:dyDescent="0.25">
      <c r="A374" s="63">
        <v>421</v>
      </c>
      <c r="B374" s="64" t="s">
        <v>732</v>
      </c>
      <c r="C374" s="247" t="s">
        <v>733</v>
      </c>
      <c r="D374" s="60">
        <f t="shared" ref="D374:E374" si="91">SUM(D375:D378)</f>
        <v>216641.63</v>
      </c>
      <c r="E374" s="60">
        <f t="shared" si="91"/>
        <v>311803.7</v>
      </c>
      <c r="F374" s="45">
        <f t="shared" si="72"/>
        <v>143.92603120646757</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0</v>
      </c>
      <c r="E376" s="194">
        <v>73388.23</v>
      </c>
      <c r="F376" s="45" t="str">
        <f t="shared" si="72"/>
        <v>-</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216641.63</v>
      </c>
      <c r="E378" s="194">
        <v>238415.47</v>
      </c>
      <c r="F378" s="45">
        <f t="shared" si="72"/>
        <v>110.05062600387561</v>
      </c>
    </row>
    <row r="379" spans="1:6" ht="12.75" customHeight="1" x14ac:dyDescent="0.25">
      <c r="A379" s="63">
        <v>422</v>
      </c>
      <c r="B379" s="64" t="s">
        <v>738</v>
      </c>
      <c r="C379" s="247" t="s">
        <v>739</v>
      </c>
      <c r="D379" s="60">
        <f t="shared" ref="D379:E379" si="92">SUM(D380:D387)</f>
        <v>571021.77</v>
      </c>
      <c r="E379" s="60">
        <f t="shared" si="92"/>
        <v>369668.43000000005</v>
      </c>
      <c r="F379" s="45">
        <f t="shared" si="72"/>
        <v>64.73806243849512</v>
      </c>
    </row>
    <row r="380" spans="1:6" ht="12.75" customHeight="1" x14ac:dyDescent="0.25">
      <c r="A380" s="63">
        <v>4221</v>
      </c>
      <c r="B380" s="64" t="s">
        <v>648</v>
      </c>
      <c r="C380" s="247" t="s">
        <v>740</v>
      </c>
      <c r="D380" s="194">
        <v>21529.73</v>
      </c>
      <c r="E380" s="194">
        <v>73047.91</v>
      </c>
      <c r="F380" s="45">
        <f t="shared" si="72"/>
        <v>339.28855587134626</v>
      </c>
    </row>
    <row r="381" spans="1:6" ht="12.75" customHeight="1" x14ac:dyDescent="0.25">
      <c r="A381" s="63">
        <v>4222</v>
      </c>
      <c r="B381" s="64" t="s">
        <v>741</v>
      </c>
      <c r="C381" s="247" t="s">
        <v>742</v>
      </c>
      <c r="D381" s="194">
        <v>0</v>
      </c>
      <c r="E381" s="194">
        <v>693.8</v>
      </c>
      <c r="F381" s="45" t="str">
        <f t="shared" si="72"/>
        <v>-</v>
      </c>
    </row>
    <row r="382" spans="1:6" ht="12.75" customHeight="1" x14ac:dyDescent="0.25">
      <c r="A382" s="63">
        <v>4223</v>
      </c>
      <c r="B382" s="64" t="s">
        <v>652</v>
      </c>
      <c r="C382" s="247" t="s">
        <v>743</v>
      </c>
      <c r="D382" s="194">
        <v>65790.460000000006</v>
      </c>
      <c r="E382" s="194">
        <v>67787.06</v>
      </c>
      <c r="F382" s="45">
        <f t="shared" si="72"/>
        <v>103.03478650248074</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483701.58</v>
      </c>
      <c r="E386" s="194">
        <v>228139.66</v>
      </c>
      <c r="F386" s="45">
        <f t="shared" si="72"/>
        <v>47.165374154866313</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18250</v>
      </c>
      <c r="E388" s="60">
        <f t="shared" si="93"/>
        <v>0</v>
      </c>
      <c r="F388" s="45">
        <f t="shared" si="72"/>
        <v>0</v>
      </c>
    </row>
    <row r="389" spans="1:6" ht="12.75" customHeight="1" x14ac:dyDescent="0.25">
      <c r="A389" s="63">
        <v>4231</v>
      </c>
      <c r="B389" s="64" t="s">
        <v>666</v>
      </c>
      <c r="C389" s="247" t="s">
        <v>751</v>
      </c>
      <c r="D389" s="194">
        <v>18250</v>
      </c>
      <c r="E389" s="194">
        <v>0</v>
      </c>
      <c r="F389" s="45">
        <f t="shared" si="72"/>
        <v>0</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44060.29</v>
      </c>
      <c r="E393" s="60">
        <f t="shared" si="94"/>
        <v>52111.65</v>
      </c>
      <c r="F393" s="45">
        <f t="shared" si="72"/>
        <v>118.27350659743729</v>
      </c>
    </row>
    <row r="394" spans="1:6" ht="12.75" customHeight="1" x14ac:dyDescent="0.25">
      <c r="A394" s="63">
        <v>4241</v>
      </c>
      <c r="B394" s="64" t="s">
        <v>757</v>
      </c>
      <c r="C394" s="247" t="s">
        <v>758</v>
      </c>
      <c r="D394" s="194">
        <v>44060.29</v>
      </c>
      <c r="E394" s="194">
        <v>52111.65</v>
      </c>
      <c r="F394" s="45">
        <f t="shared" si="72"/>
        <v>118.27350659743729</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29019.75</v>
      </c>
      <c r="F398" s="45" t="str">
        <f t="shared" si="72"/>
        <v>-</v>
      </c>
    </row>
    <row r="399" spans="1:6" ht="12.75" customHeight="1" x14ac:dyDescent="0.25">
      <c r="A399" s="63">
        <v>4251</v>
      </c>
      <c r="B399" s="64" t="s">
        <v>764</v>
      </c>
      <c r="C399" s="247" t="s">
        <v>765</v>
      </c>
      <c r="D399" s="194">
        <v>0</v>
      </c>
      <c r="E399" s="194">
        <v>27969.75</v>
      </c>
      <c r="F399" s="45" t="str">
        <f t="shared" si="72"/>
        <v>-</v>
      </c>
    </row>
    <row r="400" spans="1:6" ht="12.75" customHeight="1" x14ac:dyDescent="0.25">
      <c r="A400" s="63">
        <v>4252</v>
      </c>
      <c r="B400" s="64" t="s">
        <v>688</v>
      </c>
      <c r="C400" s="247" t="s">
        <v>766</v>
      </c>
      <c r="D400" s="194">
        <v>0</v>
      </c>
      <c r="E400" s="194">
        <v>1050</v>
      </c>
      <c r="F400" s="45" t="str">
        <f t="shared" si="72"/>
        <v>-</v>
      </c>
    </row>
    <row r="401" spans="1:6" ht="12.75" customHeight="1" x14ac:dyDescent="0.25">
      <c r="A401" s="63">
        <v>426</v>
      </c>
      <c r="B401" s="64" t="s">
        <v>767</v>
      </c>
      <c r="C401" s="247" t="s">
        <v>768</v>
      </c>
      <c r="D401" s="60">
        <f t="shared" ref="D401:E401" si="96">SUM(D402:D405)</f>
        <v>3036.83</v>
      </c>
      <c r="E401" s="60">
        <f t="shared" si="96"/>
        <v>116606.39999999999</v>
      </c>
      <c r="F401" s="45">
        <f t="shared" si="72"/>
        <v>3839.7407823289413</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150.58000000000001</v>
      </c>
      <c r="E403" s="194">
        <v>3200.15</v>
      </c>
      <c r="F403" s="45">
        <f t="shared" si="72"/>
        <v>2125.2158321158186</v>
      </c>
    </row>
    <row r="404" spans="1:6" ht="12.75" customHeight="1" x14ac:dyDescent="0.25">
      <c r="A404" s="63">
        <v>4263</v>
      </c>
      <c r="B404" s="64" t="s">
        <v>696</v>
      </c>
      <c r="C404" s="247" t="s">
        <v>771</v>
      </c>
      <c r="D404" s="194">
        <v>1080</v>
      </c>
      <c r="E404" s="194">
        <v>68000</v>
      </c>
      <c r="F404" s="45">
        <f t="shared" si="72"/>
        <v>6296.2962962962965</v>
      </c>
    </row>
    <row r="405" spans="1:6" ht="12.75" customHeight="1" x14ac:dyDescent="0.25">
      <c r="A405" s="63">
        <v>4264</v>
      </c>
      <c r="B405" s="64" t="s">
        <v>698</v>
      </c>
      <c r="C405" s="247" t="s">
        <v>772</v>
      </c>
      <c r="D405" s="194">
        <v>1806.25</v>
      </c>
      <c r="E405" s="194">
        <v>45406.25</v>
      </c>
      <c r="F405" s="45">
        <f t="shared" si="72"/>
        <v>2513.8408304498271</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266855.24</v>
      </c>
      <c r="E412" s="60">
        <f t="shared" si="100"/>
        <v>1615579.98</v>
      </c>
      <c r="F412" s="45">
        <f t="shared" si="72"/>
        <v>605.41437372561995</v>
      </c>
    </row>
    <row r="413" spans="1:6" ht="12.75" customHeight="1" x14ac:dyDescent="0.25">
      <c r="A413" s="63">
        <v>451</v>
      </c>
      <c r="B413" s="64" t="s">
        <v>785</v>
      </c>
      <c r="C413" s="247" t="s">
        <v>786</v>
      </c>
      <c r="D413" s="194">
        <v>265023.95</v>
      </c>
      <c r="E413" s="194">
        <v>1615579.98</v>
      </c>
      <c r="F413" s="45">
        <f t="shared" si="72"/>
        <v>609.59772880903779</v>
      </c>
    </row>
    <row r="414" spans="1:6" ht="12.75" customHeight="1" x14ac:dyDescent="0.25">
      <c r="A414" s="63">
        <v>452</v>
      </c>
      <c r="B414" s="64" t="s">
        <v>787</v>
      </c>
      <c r="C414" s="247" t="s">
        <v>788</v>
      </c>
      <c r="D414" s="194">
        <v>1831.29</v>
      </c>
      <c r="E414" s="194">
        <v>0</v>
      </c>
      <c r="F414" s="45">
        <f t="shared" si="72"/>
        <v>0</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2394374.5100000002</v>
      </c>
      <c r="E418" s="60">
        <f t="shared" si="102"/>
        <v>3856875.3700000006</v>
      </c>
      <c r="F418" s="45">
        <f t="shared" si="72"/>
        <v>161.08070620915521</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f>9159.2-2112.73</f>
        <v>7046.4700000000012</v>
      </c>
      <c r="E420" s="194">
        <v>373768.73</v>
      </c>
      <c r="F420" s="45">
        <f t="shared" si="72"/>
        <v>5304.3400454411913</v>
      </c>
    </row>
    <row r="421" spans="1:6" ht="12.75" customHeight="1" x14ac:dyDescent="0.25">
      <c r="A421" s="63">
        <v>97</v>
      </c>
      <c r="B421" s="220" t="s">
        <v>801</v>
      </c>
      <c r="C421" s="247" t="s">
        <v>802</v>
      </c>
      <c r="D421" s="194">
        <v>7909.28</v>
      </c>
      <c r="E421" s="194">
        <v>2933.62</v>
      </c>
      <c r="F421" s="45">
        <f t="shared" si="72"/>
        <v>37.09086035644205</v>
      </c>
    </row>
    <row r="422" spans="1:6" ht="12.75" customHeight="1" x14ac:dyDescent="0.25">
      <c r="A422" s="63" t="s">
        <v>582</v>
      </c>
      <c r="B422" s="64" t="s">
        <v>803</v>
      </c>
      <c r="C422" s="247" t="s">
        <v>804</v>
      </c>
      <c r="D422" s="60">
        <f>D6+D308</f>
        <v>11437468.98</v>
      </c>
      <c r="E422" s="60">
        <f>E6+E308</f>
        <v>13750128.290000001</v>
      </c>
      <c r="F422" s="45">
        <f t="shared" si="72"/>
        <v>120.22002694865452</v>
      </c>
    </row>
    <row r="423" spans="1:6" ht="12.75" customHeight="1" x14ac:dyDescent="0.25">
      <c r="A423" s="63" t="s">
        <v>582</v>
      </c>
      <c r="B423" s="64" t="s">
        <v>805</v>
      </c>
      <c r="C423" s="247" t="s">
        <v>806</v>
      </c>
      <c r="D423" s="60">
        <f t="shared" ref="D423:E423" si="103">D299+D360</f>
        <v>12670119.640000001</v>
      </c>
      <c r="E423" s="60">
        <f t="shared" si="103"/>
        <v>15436039.180000003</v>
      </c>
      <c r="F423" s="45">
        <f t="shared" si="72"/>
        <v>121.83025589804141</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1232650.6600000001</v>
      </c>
      <c r="E425" s="60">
        <f t="shared" si="105"/>
        <v>1685910.8900000025</v>
      </c>
      <c r="F425" s="45">
        <f t="shared" si="72"/>
        <v>136.7711830049239</v>
      </c>
    </row>
    <row r="426" spans="1:6" ht="12.75" customHeight="1" x14ac:dyDescent="0.25">
      <c r="A426" s="251" t="s">
        <v>811</v>
      </c>
      <c r="B426" s="183" t="s">
        <v>812</v>
      </c>
      <c r="C426" s="252" t="s">
        <v>813</v>
      </c>
      <c r="D426" s="60">
        <f t="shared" ref="D426:E426" si="106">IF(D302-D303+D419-D420&gt;=0,D302-D303+D419-D420,0)</f>
        <v>904357.21000000008</v>
      </c>
      <c r="E426" s="60">
        <f t="shared" si="106"/>
        <v>108496.0400000001</v>
      </c>
      <c r="F426" s="45">
        <f t="shared" si="72"/>
        <v>11.997033782701868</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319305.89</v>
      </c>
      <c r="E428" s="81">
        <f t="shared" si="108"/>
        <v>855999.44</v>
      </c>
      <c r="F428" s="61">
        <f t="shared" si="72"/>
        <v>268.08131851247714</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627143.5</v>
      </c>
      <c r="E430" s="60">
        <f>E431+E466+E479+E491+E522</f>
        <v>1998337.64</v>
      </c>
      <c r="F430" s="45">
        <f t="shared" ref="F430:F651" si="109">IF(D430&lt;&gt;0,IF(E430/D430&gt;=100,"&gt;&gt;100",E430/D430*100),"-")</f>
        <v>318.64121050445391</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627143.5</v>
      </c>
      <c r="E491" s="60">
        <f t="shared" si="126"/>
        <v>1998337.64</v>
      </c>
      <c r="F491" s="45">
        <f t="shared" si="109"/>
        <v>318.64121050445391</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627143.5</v>
      </c>
      <c r="E502" s="60">
        <f t="shared" si="129"/>
        <v>1998337.64</v>
      </c>
      <c r="F502" s="45">
        <f t="shared" si="109"/>
        <v>318.64121050445391</v>
      </c>
    </row>
    <row r="503" spans="1:6" ht="12.75" customHeight="1" x14ac:dyDescent="0.25">
      <c r="A503" s="63">
        <v>8443</v>
      </c>
      <c r="B503" s="64" t="s">
        <v>966</v>
      </c>
      <c r="C503" s="247" t="s">
        <v>967</v>
      </c>
      <c r="D503" s="194">
        <v>627143.5</v>
      </c>
      <c r="E503" s="194">
        <v>1998337.64</v>
      </c>
      <c r="F503" s="45">
        <f t="shared" si="109"/>
        <v>318.64121050445391</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20000</v>
      </c>
      <c r="E535" s="60">
        <f>E536+E571+E584+E597+E629</f>
        <v>20000</v>
      </c>
      <c r="F535" s="45">
        <f t="shared" si="109"/>
        <v>100</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20000</v>
      </c>
      <c r="E597" s="60">
        <f t="shared" si="152"/>
        <v>20000</v>
      </c>
      <c r="F597" s="45">
        <f t="shared" si="109"/>
        <v>100</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v>0</v>
      </c>
      <c r="F610" s="45" t="str">
        <f t="shared" si="109"/>
        <v>-</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20000</v>
      </c>
      <c r="E621" s="60">
        <f t="shared" si="158"/>
        <v>20000</v>
      </c>
      <c r="F621" s="45">
        <f t="shared" si="109"/>
        <v>100</v>
      </c>
    </row>
    <row r="622" spans="1:6" ht="12.75" customHeight="1" x14ac:dyDescent="0.25">
      <c r="A622" s="63">
        <v>5471</v>
      </c>
      <c r="B622" s="64" t="s">
        <v>1194</v>
      </c>
      <c r="C622" s="247" t="s">
        <v>1195</v>
      </c>
      <c r="D622" s="194">
        <v>20000</v>
      </c>
      <c r="E622" s="194">
        <v>20000</v>
      </c>
      <c r="F622" s="45">
        <f t="shared" si="109"/>
        <v>100</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607143.5</v>
      </c>
      <c r="E639" s="60">
        <f>IF(E430-E535&gt;=0,E430-E535,0)</f>
        <v>1978337.64</v>
      </c>
      <c r="F639" s="45">
        <f t="shared" si="109"/>
        <v>325.84350157746888</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12064612.48</v>
      </c>
      <c r="E643" s="60">
        <f>E422+E430</f>
        <v>15748465.930000002</v>
      </c>
      <c r="F643" s="45">
        <f t="shared" si="109"/>
        <v>130.53437030080224</v>
      </c>
    </row>
    <row r="644" spans="1:6" ht="12.75" customHeight="1" x14ac:dyDescent="0.25">
      <c r="A644" s="63" t="s">
        <v>582</v>
      </c>
      <c r="B644" s="64" t="s">
        <v>1238</v>
      </c>
      <c r="C644" s="247" t="s">
        <v>1239</v>
      </c>
      <c r="D644" s="60">
        <f>D423+D535</f>
        <v>12690119.640000001</v>
      </c>
      <c r="E644" s="60">
        <f>E423+E535</f>
        <v>15456039.180000003</v>
      </c>
      <c r="F644" s="45">
        <f t="shared" si="109"/>
        <v>121.79585077576149</v>
      </c>
    </row>
    <row r="645" spans="1:6" ht="12.75" customHeight="1" x14ac:dyDescent="0.25">
      <c r="A645" s="63" t="s">
        <v>582</v>
      </c>
      <c r="B645" s="64" t="s">
        <v>1240</v>
      </c>
      <c r="C645" s="247" t="s">
        <v>1241</v>
      </c>
      <c r="D645" s="60">
        <f t="shared" ref="D645:E645" si="163">IF(D643&gt;=D644,D643-D644,0)</f>
        <v>0</v>
      </c>
      <c r="E645" s="60">
        <f t="shared" si="163"/>
        <v>292426.74999999814</v>
      </c>
      <c r="F645" s="45" t="str">
        <f t="shared" si="109"/>
        <v>-</v>
      </c>
    </row>
    <row r="646" spans="1:6" ht="12.75" customHeight="1" x14ac:dyDescent="0.25">
      <c r="A646" s="63" t="s">
        <v>582</v>
      </c>
      <c r="B646" s="64" t="s">
        <v>1242</v>
      </c>
      <c r="C646" s="247" t="s">
        <v>1243</v>
      </c>
      <c r="D646" s="60">
        <f t="shared" ref="D646:E646" si="164">IF(D644&gt;=D643,D644-D643,0)</f>
        <v>625507.16000000015</v>
      </c>
      <c r="E646" s="60">
        <f t="shared" si="164"/>
        <v>0</v>
      </c>
      <c r="F646" s="45">
        <f t="shared" si="109"/>
        <v>0</v>
      </c>
    </row>
    <row r="647" spans="1:6" ht="22.8" x14ac:dyDescent="0.25">
      <c r="A647" s="251" t="s">
        <v>1244</v>
      </c>
      <c r="B647" s="64" t="s">
        <v>1245</v>
      </c>
      <c r="C647" s="252" t="s">
        <v>1244</v>
      </c>
      <c r="D647" s="60">
        <f>IF(D426-D427+D641-D642&gt;=0,D426-D427+D641-D642,0)</f>
        <v>904357.21000000008</v>
      </c>
      <c r="E647" s="60">
        <f>IF(E426-E427+E641-E642&gt;=0,E426-E427+E641-E642,0)</f>
        <v>108496.0400000001</v>
      </c>
      <c r="F647" s="45">
        <f t="shared" si="109"/>
        <v>11.997033782701868</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278850.04999999993</v>
      </c>
      <c r="E649" s="60">
        <f t="shared" si="165"/>
        <v>400922.78999999823</v>
      </c>
      <c r="F649" s="45">
        <f t="shared" si="109"/>
        <v>143.77719853376334</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242886.77</v>
      </c>
      <c r="E651" s="196">
        <v>0</v>
      </c>
      <c r="F651" s="61">
        <f t="shared" si="109"/>
        <v>0</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1433661.76</v>
      </c>
      <c r="E653" s="194">
        <v>997263.46</v>
      </c>
      <c r="F653" s="45">
        <f t="shared" ref="F653:F740" si="167">IF(D653&lt;&gt;0,IF(E653/D653&gt;=100,"&gt;&gt;100",E653/D653*100),"-")</f>
        <v>69.560581709314746</v>
      </c>
    </row>
    <row r="654" spans="1:6" ht="12.75" customHeight="1" x14ac:dyDescent="0.25">
      <c r="A654" s="63" t="s">
        <v>1257</v>
      </c>
      <c r="B654" s="64" t="s">
        <v>1258</v>
      </c>
      <c r="C654" s="247" t="s">
        <v>1257</v>
      </c>
      <c r="D654" s="194">
        <v>10173547.689999999</v>
      </c>
      <c r="E654" s="194">
        <v>13757912.359999999</v>
      </c>
      <c r="F654" s="45">
        <f t="shared" si="167"/>
        <v>135.23220000750791</v>
      </c>
    </row>
    <row r="655" spans="1:6" ht="12.75" customHeight="1" x14ac:dyDescent="0.25">
      <c r="A655" s="63" t="s">
        <v>1259</v>
      </c>
      <c r="B655" s="64" t="s">
        <v>1260</v>
      </c>
      <c r="C655" s="247" t="s">
        <v>1259</v>
      </c>
      <c r="D655" s="194">
        <v>10609945.99</v>
      </c>
      <c r="E655" s="194">
        <v>12930048.08</v>
      </c>
      <c r="F655" s="45">
        <f t="shared" si="167"/>
        <v>121.86723751644659</v>
      </c>
    </row>
    <row r="656" spans="1:6" ht="22.8" x14ac:dyDescent="0.25">
      <c r="A656" s="63">
        <v>11</v>
      </c>
      <c r="B656" s="64" t="s">
        <v>1261</v>
      </c>
      <c r="C656" s="247" t="s">
        <v>1262</v>
      </c>
      <c r="D656" s="60">
        <f t="shared" ref="D656:E656" si="168">+D653+D654-D655</f>
        <v>997263.45999999903</v>
      </c>
      <c r="E656" s="60">
        <f t="shared" si="168"/>
        <v>1825127.7400000002</v>
      </c>
      <c r="F656" s="45">
        <f t="shared" si="167"/>
        <v>183.01359803155748</v>
      </c>
    </row>
    <row r="657" spans="1:6" ht="22.8" x14ac:dyDescent="0.25">
      <c r="A657" s="63" t="s">
        <v>582</v>
      </c>
      <c r="B657" s="64" t="s">
        <v>1263</v>
      </c>
      <c r="C657" s="247" t="s">
        <v>1264</v>
      </c>
      <c r="D657" s="253">
        <v>47</v>
      </c>
      <c r="E657" s="253">
        <v>54</v>
      </c>
      <c r="F657" s="45">
        <f t="shared" si="167"/>
        <v>114.89361702127661</v>
      </c>
    </row>
    <row r="658" spans="1:6" ht="22.8" x14ac:dyDescent="0.25">
      <c r="A658" s="63" t="s">
        <v>582</v>
      </c>
      <c r="B658" s="64" t="s">
        <v>1265</v>
      </c>
      <c r="C658" s="247" t="s">
        <v>1266</v>
      </c>
      <c r="D658" s="253">
        <v>230</v>
      </c>
      <c r="E658" s="253">
        <v>229</v>
      </c>
      <c r="F658" s="45">
        <f t="shared" si="167"/>
        <v>99.565217391304344</v>
      </c>
    </row>
    <row r="659" spans="1:6" ht="12.75" customHeight="1" x14ac:dyDescent="0.25">
      <c r="A659" s="63" t="s">
        <v>582</v>
      </c>
      <c r="B659" s="64" t="s">
        <v>1267</v>
      </c>
      <c r="C659" s="247" t="s">
        <v>1268</v>
      </c>
      <c r="D659" s="253">
        <v>44</v>
      </c>
      <c r="E659" s="253">
        <v>51</v>
      </c>
      <c r="F659" s="45">
        <f t="shared" si="167"/>
        <v>115.90909090909092</v>
      </c>
    </row>
    <row r="660" spans="1:6" ht="12.75" customHeight="1" x14ac:dyDescent="0.25">
      <c r="A660" s="63" t="s">
        <v>582</v>
      </c>
      <c r="B660" s="64" t="s">
        <v>1269</v>
      </c>
      <c r="C660" s="247" t="s">
        <v>1270</v>
      </c>
      <c r="D660" s="253">
        <v>206</v>
      </c>
      <c r="E660" s="253">
        <v>206</v>
      </c>
      <c r="F660" s="45">
        <f t="shared" si="167"/>
        <v>100</v>
      </c>
    </row>
    <row r="661" spans="1:6" ht="22.8" x14ac:dyDescent="0.25">
      <c r="A661" s="63" t="s">
        <v>1271</v>
      </c>
      <c r="B661" s="64" t="s">
        <v>1272</v>
      </c>
      <c r="C661" s="247" t="s">
        <v>1273</v>
      </c>
      <c r="D661" s="194">
        <v>96068.11</v>
      </c>
      <c r="E661" s="194">
        <v>111238.14</v>
      </c>
      <c r="F661" s="45">
        <f t="shared" si="167"/>
        <v>115.79091126077113</v>
      </c>
    </row>
    <row r="662" spans="1:6" ht="12.75" customHeight="1" x14ac:dyDescent="0.25">
      <c r="A662" s="70">
        <v>61315</v>
      </c>
      <c r="B662" s="65" t="s">
        <v>1274</v>
      </c>
      <c r="C662" s="278" t="s">
        <v>1275</v>
      </c>
      <c r="D662" s="192">
        <v>375.78</v>
      </c>
      <c r="E662" s="192">
        <v>0</v>
      </c>
      <c r="F662" s="71">
        <f t="shared" si="167"/>
        <v>0</v>
      </c>
    </row>
    <row r="663" spans="1:6" ht="12.75" customHeight="1" x14ac:dyDescent="0.25">
      <c r="A663" s="70">
        <v>61316</v>
      </c>
      <c r="B663" s="65" t="s">
        <v>1276</v>
      </c>
      <c r="C663" s="277" t="s">
        <v>1277</v>
      </c>
      <c r="D663" s="192">
        <v>0</v>
      </c>
      <c r="E663" s="192">
        <v>7856.5</v>
      </c>
      <c r="F663" s="71" t="str">
        <f t="shared" si="167"/>
        <v>-</v>
      </c>
    </row>
    <row r="664" spans="1:6" ht="12.75" customHeight="1" x14ac:dyDescent="0.25">
      <c r="A664" s="70" t="s">
        <v>1278</v>
      </c>
      <c r="B664" s="65" t="s">
        <v>1279</v>
      </c>
      <c r="C664" s="277" t="s">
        <v>1278</v>
      </c>
      <c r="D664" s="192">
        <v>122558.78</v>
      </c>
      <c r="E664" s="192">
        <v>95532</v>
      </c>
      <c r="F664" s="71">
        <f t="shared" si="167"/>
        <v>77.947903854787072</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v>0</v>
      </c>
      <c r="E666" s="192">
        <v>0</v>
      </c>
      <c r="F666" s="71" t="str">
        <f t="shared" si="167"/>
        <v>-</v>
      </c>
    </row>
    <row r="667" spans="1:6" ht="12.75" customHeight="1" x14ac:dyDescent="0.25">
      <c r="A667" s="70">
        <v>61453</v>
      </c>
      <c r="B667" s="65" t="s">
        <v>1284</v>
      </c>
      <c r="C667" s="278" t="s">
        <v>1285</v>
      </c>
      <c r="D667" s="192">
        <v>0</v>
      </c>
      <c r="E667" s="192">
        <v>153.94</v>
      </c>
      <c r="F667" s="71" t="str">
        <f t="shared" si="167"/>
        <v>-</v>
      </c>
    </row>
    <row r="668" spans="1:6" ht="12.75" customHeight="1" x14ac:dyDescent="0.25">
      <c r="A668" s="70" t="s">
        <v>1286</v>
      </c>
      <c r="B668" s="65" t="s">
        <v>1287</v>
      </c>
      <c r="C668" s="277" t="s">
        <v>1286</v>
      </c>
      <c r="D668" s="192">
        <v>0</v>
      </c>
      <c r="E668" s="192">
        <v>0</v>
      </c>
      <c r="F668" s="71" t="str">
        <f t="shared" si="167"/>
        <v>-</v>
      </c>
    </row>
    <row r="669" spans="1:6" ht="12.75" customHeight="1" x14ac:dyDescent="0.25">
      <c r="A669" s="63">
        <v>63311</v>
      </c>
      <c r="B669" s="64" t="s">
        <v>1288</v>
      </c>
      <c r="C669" s="247" t="s">
        <v>1289</v>
      </c>
      <c r="D669" s="194">
        <v>2234634.9900000002</v>
      </c>
      <c r="E669" s="194">
        <v>623749.78</v>
      </c>
      <c r="F669" s="45">
        <f t="shared" si="167"/>
        <v>27.912826156901804</v>
      </c>
    </row>
    <row r="670" spans="1:6" ht="12.75" customHeight="1" x14ac:dyDescent="0.25">
      <c r="A670" s="63">
        <v>63312</v>
      </c>
      <c r="B670" s="64" t="s">
        <v>1290</v>
      </c>
      <c r="C670" s="247" t="s">
        <v>1291</v>
      </c>
      <c r="D670" s="194">
        <v>0</v>
      </c>
      <c r="E670" s="194">
        <v>32075.46</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39156.980000000003</v>
      </c>
      <c r="E672" s="194">
        <v>39841</v>
      </c>
      <c r="F672" s="45">
        <f t="shared" si="167"/>
        <v>101.7468660759844</v>
      </c>
    </row>
    <row r="673" spans="1:6" ht="12.75" customHeight="1" x14ac:dyDescent="0.25">
      <c r="A673" s="63">
        <v>63321</v>
      </c>
      <c r="B673" s="64" t="s">
        <v>1296</v>
      </c>
      <c r="C673" s="247" t="s">
        <v>1297</v>
      </c>
      <c r="D673" s="194">
        <v>210647.73</v>
      </c>
      <c r="E673" s="194">
        <v>137950</v>
      </c>
      <c r="F673" s="45">
        <f t="shared" si="167"/>
        <v>65.488481646585981</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44294.63</v>
      </c>
      <c r="F676" s="45" t="str">
        <f t="shared" si="167"/>
        <v>-</v>
      </c>
    </row>
    <row r="677" spans="1:6" ht="12.75" customHeight="1" x14ac:dyDescent="0.25">
      <c r="A677" s="70">
        <v>63414</v>
      </c>
      <c r="B677" s="65" t="s">
        <v>1304</v>
      </c>
      <c r="C677" s="278" t="s">
        <v>1305</v>
      </c>
      <c r="D677" s="192">
        <v>69611.350000000006</v>
      </c>
      <c r="E677" s="192">
        <v>14050.6</v>
      </c>
      <c r="F677" s="71">
        <f t="shared" si="167"/>
        <v>20.184352120738929</v>
      </c>
    </row>
    <row r="678" spans="1:6" ht="12.75" customHeight="1" x14ac:dyDescent="0.25">
      <c r="A678" s="70">
        <v>63415</v>
      </c>
      <c r="B678" s="65" t="s">
        <v>1306</v>
      </c>
      <c r="C678" s="278" t="s">
        <v>1307</v>
      </c>
      <c r="D678" s="192">
        <v>3450</v>
      </c>
      <c r="E678" s="192">
        <v>19634.13</v>
      </c>
      <c r="F678" s="71">
        <f t="shared" si="167"/>
        <v>569.10521739130445</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277402.5</v>
      </c>
      <c r="E681" s="192">
        <v>1234617.3600000001</v>
      </c>
      <c r="F681" s="71">
        <f t="shared" si="167"/>
        <v>445.06353042961041</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3088255.93</v>
      </c>
      <c r="E683" s="192">
        <v>3346758.05</v>
      </c>
      <c r="F683" s="71">
        <f t="shared" si="167"/>
        <v>108.37048890569116</v>
      </c>
    </row>
    <row r="684" spans="1:6" ht="22.8" x14ac:dyDescent="0.25">
      <c r="A684" s="70">
        <v>63613</v>
      </c>
      <c r="B684" s="182" t="s">
        <v>1318</v>
      </c>
      <c r="C684" s="278" t="s">
        <v>1319</v>
      </c>
      <c r="D684" s="192">
        <v>290494.96000000002</v>
      </c>
      <c r="E684" s="192">
        <v>392078.66</v>
      </c>
      <c r="F684" s="71">
        <f t="shared" si="167"/>
        <v>134.96917812274606</v>
      </c>
    </row>
    <row r="685" spans="1:6" ht="22.8" x14ac:dyDescent="0.25">
      <c r="A685" s="63">
        <v>63622</v>
      </c>
      <c r="B685" s="244" t="s">
        <v>1320</v>
      </c>
      <c r="C685" s="247" t="s">
        <v>1321</v>
      </c>
      <c r="D685" s="194">
        <v>33834.33</v>
      </c>
      <c r="E685" s="194">
        <v>42380.41</v>
      </c>
      <c r="F685" s="45">
        <f t="shared" si="167"/>
        <v>125.25860568245331</v>
      </c>
    </row>
    <row r="686" spans="1:6" ht="22.8" x14ac:dyDescent="0.25">
      <c r="A686" s="63">
        <v>63623</v>
      </c>
      <c r="B686" s="244" t="s">
        <v>1322</v>
      </c>
      <c r="C686" s="247" t="s">
        <v>1323</v>
      </c>
      <c r="D686" s="194">
        <v>3277.52</v>
      </c>
      <c r="E686" s="194">
        <v>3302.51</v>
      </c>
      <c r="F686" s="45">
        <f t="shared" si="167"/>
        <v>100.76246674314726</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425610.98</v>
      </c>
      <c r="E702" s="192">
        <v>561732.30000000005</v>
      </c>
      <c r="F702" s="71">
        <f t="shared" si="167"/>
        <v>131.98256774296567</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12"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541610.64</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v>135261.94</v>
      </c>
      <c r="E711" s="192">
        <v>133693.69</v>
      </c>
      <c r="F711" s="71">
        <f t="shared" si="167"/>
        <v>98.84058294594918</v>
      </c>
    </row>
    <row r="712" spans="1:6" ht="12.75" customHeight="1" x14ac:dyDescent="0.25">
      <c r="A712" s="70" t="s">
        <v>1359</v>
      </c>
      <c r="B712" s="65" t="s">
        <v>1360</v>
      </c>
      <c r="C712" s="277" t="s">
        <v>1359</v>
      </c>
      <c r="D712" s="192">
        <v>52.94</v>
      </c>
      <c r="E712" s="192">
        <v>75.81</v>
      </c>
      <c r="F712" s="71">
        <f t="shared" si="167"/>
        <v>143.1998488855308</v>
      </c>
    </row>
    <row r="713" spans="1:6" ht="22.8" x14ac:dyDescent="0.25">
      <c r="A713" s="70" t="s">
        <v>1361</v>
      </c>
      <c r="B713" s="65" t="s">
        <v>1362</v>
      </c>
      <c r="C713" s="277" t="s">
        <v>1361</v>
      </c>
      <c r="D713" s="192">
        <v>0</v>
      </c>
      <c r="E713" s="192">
        <v>0</v>
      </c>
      <c r="F713" s="71" t="str">
        <f t="shared" si="167"/>
        <v>-</v>
      </c>
    </row>
    <row r="714" spans="1:6" ht="12" x14ac:dyDescent="0.25">
      <c r="A714" s="70" t="s">
        <v>1363</v>
      </c>
      <c r="B714" s="65" t="s">
        <v>1364</v>
      </c>
      <c r="C714" s="277" t="s">
        <v>1363</v>
      </c>
      <c r="D714" s="192">
        <v>0</v>
      </c>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v>1528.12</v>
      </c>
      <c r="E722" s="192">
        <v>1921.58</v>
      </c>
      <c r="F722" s="71">
        <f t="shared" si="167"/>
        <v>125.74797790749419</v>
      </c>
    </row>
    <row r="723" spans="1:6" ht="12" x14ac:dyDescent="0.25">
      <c r="A723" s="70" t="s">
        <v>1381</v>
      </c>
      <c r="B723" s="65" t="s">
        <v>1382</v>
      </c>
      <c r="C723" s="277" t="s">
        <v>1381</v>
      </c>
      <c r="D723" s="192">
        <v>0</v>
      </c>
      <c r="E723" s="192">
        <v>0</v>
      </c>
      <c r="F723" s="71" t="str">
        <f t="shared" si="167"/>
        <v>-</v>
      </c>
    </row>
    <row r="724" spans="1:6" ht="12.75" customHeight="1" x14ac:dyDescent="0.25">
      <c r="A724" s="70">
        <v>65264</v>
      </c>
      <c r="B724" s="65" t="s">
        <v>1383</v>
      </c>
      <c r="C724" s="278" t="s">
        <v>1384</v>
      </c>
      <c r="D724" s="192">
        <v>290211.64</v>
      </c>
      <c r="E724" s="192">
        <v>344535.28</v>
      </c>
      <c r="F724" s="71">
        <f t="shared" si="167"/>
        <v>118.71862892887412</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2763.52</v>
      </c>
      <c r="E726" s="192">
        <v>237.23</v>
      </c>
      <c r="F726" s="71">
        <f t="shared" si="167"/>
        <v>8.5843417091245939</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v>0</v>
      </c>
      <c r="E730" s="192">
        <v>0</v>
      </c>
      <c r="F730" s="71" t="str">
        <f t="shared" si="167"/>
        <v>-</v>
      </c>
    </row>
    <row r="731" spans="1:6" ht="12" x14ac:dyDescent="0.25">
      <c r="A731" s="70">
        <v>66345</v>
      </c>
      <c r="B731" s="65" t="s">
        <v>1393</v>
      </c>
      <c r="C731" s="277">
        <v>66345</v>
      </c>
      <c r="D731" s="192">
        <v>0</v>
      </c>
      <c r="E731" s="192">
        <v>0</v>
      </c>
      <c r="F731" s="71" t="str">
        <f t="shared" si="167"/>
        <v>-</v>
      </c>
    </row>
    <row r="732" spans="1:6" ht="12.75" customHeight="1" x14ac:dyDescent="0.25">
      <c r="A732" s="70">
        <v>31214</v>
      </c>
      <c r="B732" s="65" t="s">
        <v>1394</v>
      </c>
      <c r="C732" s="278" t="s">
        <v>1395</v>
      </c>
      <c r="D732" s="192">
        <v>61144.34</v>
      </c>
      <c r="E732" s="192">
        <v>56114.15</v>
      </c>
      <c r="F732" s="71">
        <f t="shared" si="167"/>
        <v>91.773253256147669</v>
      </c>
    </row>
    <row r="733" spans="1:6" ht="12.75" customHeight="1" x14ac:dyDescent="0.25">
      <c r="A733" s="70">
        <v>31215</v>
      </c>
      <c r="B733" s="65" t="s">
        <v>1396</v>
      </c>
      <c r="C733" s="278" t="s">
        <v>1397</v>
      </c>
      <c r="D733" s="192">
        <v>26841.62</v>
      </c>
      <c r="E733" s="192">
        <v>4855.84</v>
      </c>
      <c r="F733" s="71">
        <f t="shared" si="167"/>
        <v>18.090711365409394</v>
      </c>
    </row>
    <row r="734" spans="1:6" ht="12.75" customHeight="1" x14ac:dyDescent="0.25">
      <c r="A734" s="70">
        <v>32121</v>
      </c>
      <c r="B734" s="65" t="s">
        <v>1398</v>
      </c>
      <c r="C734" s="278" t="s">
        <v>1399</v>
      </c>
      <c r="D734" s="192">
        <v>166743.32</v>
      </c>
      <c r="E734" s="192">
        <v>177006.21</v>
      </c>
      <c r="F734" s="71">
        <f t="shared" si="167"/>
        <v>106.15490323690327</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18518.09</v>
      </c>
      <c r="E736" s="194">
        <v>23479.360000000001</v>
      </c>
      <c r="F736" s="45">
        <f t="shared" si="167"/>
        <v>126.79147795479989</v>
      </c>
    </row>
    <row r="737" spans="1:6" ht="12.75" customHeight="1" x14ac:dyDescent="0.25">
      <c r="A737" s="63" t="s">
        <v>1404</v>
      </c>
      <c r="B737" s="64" t="s">
        <v>1405</v>
      </c>
      <c r="C737" s="247" t="s">
        <v>1404</v>
      </c>
      <c r="D737" s="194">
        <v>2406.81</v>
      </c>
      <c r="E737" s="194">
        <v>4633.47</v>
      </c>
      <c r="F737" s="45">
        <f t="shared" si="167"/>
        <v>192.51498871950841</v>
      </c>
    </row>
    <row r="738" spans="1:6" ht="12.75" customHeight="1" x14ac:dyDescent="0.25">
      <c r="A738" s="63" t="s">
        <v>1406</v>
      </c>
      <c r="B738" s="64" t="s">
        <v>1407</v>
      </c>
      <c r="C738" s="247" t="s">
        <v>1406</v>
      </c>
      <c r="D738" s="194">
        <v>6789.39</v>
      </c>
      <c r="E738" s="194">
        <v>3776.47</v>
      </c>
      <c r="F738" s="45">
        <f t="shared" si="167"/>
        <v>55.623111943782867</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100096.92</v>
      </c>
      <c r="E740" s="192">
        <v>100096.92</v>
      </c>
      <c r="F740" s="71">
        <f t="shared" si="167"/>
        <v>100</v>
      </c>
    </row>
    <row r="741" spans="1:6" ht="12.75" customHeight="1" x14ac:dyDescent="0.25">
      <c r="A741" s="70">
        <v>32911</v>
      </c>
      <c r="B741" s="65" t="s">
        <v>1412</v>
      </c>
      <c r="C741" s="278" t="s">
        <v>1413</v>
      </c>
      <c r="D741" s="192">
        <v>20212.830000000002</v>
      </c>
      <c r="E741" s="192">
        <v>22900.01</v>
      </c>
      <c r="F741" s="71">
        <f t="shared" ref="F741:F1006" si="169">IF(D741&lt;&gt;0,IF(E741/D741&gt;=100,"&gt;&gt;100",E741/D741*100),"-")</f>
        <v>113.2944273513407</v>
      </c>
    </row>
    <row r="742" spans="1:6" ht="12.75" customHeight="1" x14ac:dyDescent="0.25">
      <c r="A742" s="70" t="s">
        <v>1414</v>
      </c>
      <c r="B742" s="65" t="s">
        <v>1415</v>
      </c>
      <c r="C742" s="278" t="s">
        <v>1414</v>
      </c>
      <c r="D742" s="192">
        <v>5606.55</v>
      </c>
      <c r="E742" s="192">
        <v>5973.89</v>
      </c>
      <c r="F742" s="71">
        <f t="shared" si="169"/>
        <v>106.55197938125941</v>
      </c>
    </row>
    <row r="743" spans="1:6" ht="12.75" customHeight="1" x14ac:dyDescent="0.25">
      <c r="A743" s="70" t="s">
        <v>1416</v>
      </c>
      <c r="B743" s="65" t="s">
        <v>1417</v>
      </c>
      <c r="C743" s="277" t="s">
        <v>1416</v>
      </c>
      <c r="D743" s="192">
        <v>0</v>
      </c>
      <c r="E743" s="192">
        <v>0</v>
      </c>
      <c r="F743" s="71" t="str">
        <f t="shared" ref="F743:F744" si="170">IF(D743&lt;&gt;0,IF(E743/D743&gt;=100,"&gt;&gt;100",E743/D743*100),"-")</f>
        <v>-</v>
      </c>
    </row>
    <row r="744" spans="1:6" ht="12.75" customHeight="1" x14ac:dyDescent="0.25">
      <c r="A744" s="70" t="s">
        <v>1418</v>
      </c>
      <c r="B744" s="65" t="s">
        <v>1419</v>
      </c>
      <c r="C744" s="277" t="s">
        <v>1418</v>
      </c>
      <c r="D744" s="192">
        <v>2071.06</v>
      </c>
      <c r="E744" s="192">
        <v>4630</v>
      </c>
      <c r="F744" s="71">
        <f t="shared" si="170"/>
        <v>223.55701911098666</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26684.9</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7604.84</v>
      </c>
      <c r="E777" s="192">
        <v>10605.2</v>
      </c>
      <c r="F777" s="71">
        <f t="shared" si="169"/>
        <v>139.45329553284489</v>
      </c>
    </row>
    <row r="778" spans="1:6" ht="12.75" customHeight="1" x14ac:dyDescent="0.25">
      <c r="A778" s="70">
        <v>35232</v>
      </c>
      <c r="B778" s="65" t="s">
        <v>1486</v>
      </c>
      <c r="C778" s="278" t="s">
        <v>1487</v>
      </c>
      <c r="D778" s="192">
        <v>24268.65</v>
      </c>
      <c r="E778" s="192">
        <v>11662.28</v>
      </c>
      <c r="F778" s="71">
        <f t="shared" si="169"/>
        <v>48.054918588384602</v>
      </c>
    </row>
    <row r="779" spans="1:6" ht="12.75" customHeight="1" x14ac:dyDescent="0.25">
      <c r="A779" s="70">
        <v>36313</v>
      </c>
      <c r="B779" s="65" t="s">
        <v>1488</v>
      </c>
      <c r="C779" s="278" t="s">
        <v>1489</v>
      </c>
      <c r="D779" s="192">
        <v>2422.5100000000002</v>
      </c>
      <c r="E779" s="192">
        <v>3028.13</v>
      </c>
      <c r="F779" s="71">
        <f t="shared" si="169"/>
        <v>124.99969040375478</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100000</v>
      </c>
      <c r="E785" s="192">
        <v>0</v>
      </c>
      <c r="F785" s="71">
        <f t="shared" si="169"/>
        <v>0</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4066.98</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12"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v>0</v>
      </c>
      <c r="E806" s="192">
        <v>0</v>
      </c>
      <c r="F806" s="71" t="str">
        <f t="shared" ref="F806:F814" si="171">IF(D806&lt;&gt;0,IF(E806/D806&gt;=100,"&gt;&gt;100",E806/D806*100),"-")</f>
        <v>-</v>
      </c>
    </row>
    <row r="807" spans="1:6" ht="12" x14ac:dyDescent="0.25">
      <c r="A807" s="70" t="s">
        <v>1543</v>
      </c>
      <c r="B807" s="182" t="s">
        <v>1544</v>
      </c>
      <c r="C807" s="277" t="s">
        <v>1543</v>
      </c>
      <c r="D807" s="192">
        <v>0</v>
      </c>
      <c r="E807" s="192">
        <v>0</v>
      </c>
      <c r="F807" s="71" t="str">
        <f t="shared" si="171"/>
        <v>-</v>
      </c>
    </row>
    <row r="808" spans="1:6" ht="12" x14ac:dyDescent="0.25">
      <c r="A808" s="70" t="s">
        <v>1545</v>
      </c>
      <c r="B808" s="182" t="s">
        <v>1546</v>
      </c>
      <c r="C808" s="277" t="s">
        <v>1545</v>
      </c>
      <c r="D808" s="192">
        <v>0</v>
      </c>
      <c r="E808" s="192">
        <v>0</v>
      </c>
      <c r="F808" s="71" t="str">
        <f t="shared" si="171"/>
        <v>-</v>
      </c>
    </row>
    <row r="809" spans="1:6" ht="22.8" x14ac:dyDescent="0.25">
      <c r="A809" s="70" t="s">
        <v>1547</v>
      </c>
      <c r="B809" s="182" t="s">
        <v>1548</v>
      </c>
      <c r="C809" s="277" t="s">
        <v>1547</v>
      </c>
      <c r="D809" s="192">
        <v>0</v>
      </c>
      <c r="E809" s="192">
        <v>0</v>
      </c>
      <c r="F809" s="71" t="str">
        <f t="shared" si="171"/>
        <v>-</v>
      </c>
    </row>
    <row r="810" spans="1:6" ht="12" x14ac:dyDescent="0.25">
      <c r="A810" s="70" t="s">
        <v>1549</v>
      </c>
      <c r="B810" s="182" t="s">
        <v>1550</v>
      </c>
      <c r="C810" s="277" t="s">
        <v>1549</v>
      </c>
      <c r="D810" s="192">
        <v>0</v>
      </c>
      <c r="E810" s="192">
        <v>0</v>
      </c>
      <c r="F810" s="71" t="str">
        <f t="shared" si="171"/>
        <v>-</v>
      </c>
    </row>
    <row r="811" spans="1:6" ht="12" x14ac:dyDescent="0.25">
      <c r="A811" s="70" t="s">
        <v>1551</v>
      </c>
      <c r="B811" s="182" t="s">
        <v>1552</v>
      </c>
      <c r="C811" s="277" t="s">
        <v>1551</v>
      </c>
      <c r="D811" s="192">
        <v>0</v>
      </c>
      <c r="E811" s="192">
        <v>0</v>
      </c>
      <c r="F811" s="71" t="str">
        <f t="shared" si="171"/>
        <v>-</v>
      </c>
    </row>
    <row r="812" spans="1:6" ht="12" x14ac:dyDescent="0.25">
      <c r="A812" s="70" t="s">
        <v>1553</v>
      </c>
      <c r="B812" s="182" t="s">
        <v>1554</v>
      </c>
      <c r="C812" s="277" t="s">
        <v>1553</v>
      </c>
      <c r="D812" s="192">
        <v>0</v>
      </c>
      <c r="E812" s="192">
        <v>0</v>
      </c>
      <c r="F812" s="71" t="str">
        <f t="shared" si="171"/>
        <v>-</v>
      </c>
    </row>
    <row r="813" spans="1:6" ht="12" x14ac:dyDescent="0.25">
      <c r="A813" s="70" t="s">
        <v>1555</v>
      </c>
      <c r="B813" s="182" t="s">
        <v>1556</v>
      </c>
      <c r="C813" s="277" t="s">
        <v>1555</v>
      </c>
      <c r="D813" s="192">
        <v>0</v>
      </c>
      <c r="E813" s="192">
        <v>0</v>
      </c>
      <c r="F813" s="71" t="str">
        <f t="shared" si="171"/>
        <v>-</v>
      </c>
    </row>
    <row r="814" spans="1:6" ht="12" x14ac:dyDescent="0.25">
      <c r="A814" s="70" t="s">
        <v>1557</v>
      </c>
      <c r="B814" s="182" t="s">
        <v>1558</v>
      </c>
      <c r="C814" s="277" t="s">
        <v>1557</v>
      </c>
      <c r="D814" s="192">
        <v>0</v>
      </c>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70248.3</v>
      </c>
      <c r="E843" s="194">
        <v>57388.01</v>
      </c>
      <c r="F843" s="45">
        <f t="shared" si="169"/>
        <v>81.693094352461188</v>
      </c>
    </row>
    <row r="844" spans="1:6" ht="12.75" customHeight="1" x14ac:dyDescent="0.25">
      <c r="A844" s="63" t="s">
        <v>1617</v>
      </c>
      <c r="B844" s="64" t="s">
        <v>1618</v>
      </c>
      <c r="C844" s="247" t="s">
        <v>1617</v>
      </c>
      <c r="D844" s="194">
        <v>2389</v>
      </c>
      <c r="E844" s="194">
        <v>2389</v>
      </c>
      <c r="F844" s="45">
        <f t="shared" si="169"/>
        <v>100</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37300</v>
      </c>
      <c r="E846" s="194">
        <v>36700</v>
      </c>
      <c r="F846" s="45">
        <f t="shared" si="169"/>
        <v>98.391420911528144</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17969.740000000002</v>
      </c>
      <c r="E850" s="194">
        <v>22605.42</v>
      </c>
      <c r="F850" s="45">
        <f t="shared" si="169"/>
        <v>125.79714564595812</v>
      </c>
    </row>
    <row r="851" spans="1:6" ht="12.75" customHeight="1" x14ac:dyDescent="0.25">
      <c r="A851" s="63">
        <v>37221</v>
      </c>
      <c r="B851" s="64" t="s">
        <v>1631</v>
      </c>
      <c r="C851" s="247" t="s">
        <v>1632</v>
      </c>
      <c r="D851" s="194">
        <v>287578.5</v>
      </c>
      <c r="E851" s="194">
        <v>317876.96000000002</v>
      </c>
      <c r="F851" s="45">
        <f t="shared" si="169"/>
        <v>110.53571807349994</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88045.8</v>
      </c>
      <c r="E855" s="194">
        <v>87706.84</v>
      </c>
      <c r="F855" s="45">
        <f t="shared" si="169"/>
        <v>99.615018547165207</v>
      </c>
    </row>
    <row r="856" spans="1:6" ht="12.75" customHeight="1" x14ac:dyDescent="0.25">
      <c r="A856" s="63">
        <v>38117</v>
      </c>
      <c r="B856" s="64" t="s">
        <v>1640</v>
      </c>
      <c r="C856" s="247" t="s">
        <v>1641</v>
      </c>
      <c r="D856" s="194">
        <v>0</v>
      </c>
      <c r="E856" s="194">
        <v>1327</v>
      </c>
      <c r="F856" s="45" t="str">
        <f t="shared" si="169"/>
        <v>-</v>
      </c>
    </row>
    <row r="857" spans="1:6" ht="12.75" customHeight="1" x14ac:dyDescent="0.25">
      <c r="A857" s="63">
        <v>38612</v>
      </c>
      <c r="B857" s="64" t="s">
        <v>1642</v>
      </c>
      <c r="C857" s="247" t="s">
        <v>1643</v>
      </c>
      <c r="D857" s="194">
        <v>61205.87</v>
      </c>
      <c r="E857" s="194">
        <v>9713.61</v>
      </c>
      <c r="F857" s="45">
        <f t="shared" si="169"/>
        <v>15.870389555773002</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627143.5</v>
      </c>
      <c r="E913" s="192">
        <v>1998337.64</v>
      </c>
      <c r="F913" s="71">
        <f t="shared" si="169"/>
        <v>318.64121050445391</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20000</v>
      </c>
      <c r="E996" s="192">
        <v>20000</v>
      </c>
      <c r="F996" s="71">
        <f t="shared" si="169"/>
        <v>100</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6" zoomScaleNormal="100" workbookViewId="0">
      <selection activeCell="D338" sqref="D338"/>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40319644.689999998</v>
      </c>
      <c r="E6" s="180">
        <f t="shared" si="0"/>
        <v>42491305.740000002</v>
      </c>
      <c r="F6" s="181">
        <f t="shared" ref="F6:F298" si="1">IF(D6&gt;0,IF(E6/D6&gt;=100,"&gt;&gt;100",E6/D6*100),"-")</f>
        <v>105.3861115758756</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38427452.379999995</v>
      </c>
      <c r="E7" s="79">
        <f t="shared" si="2"/>
        <v>39470189.25</v>
      </c>
      <c r="F7" s="71">
        <f t="shared" si="1"/>
        <v>102.71352068747265</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3262654.91</v>
      </c>
      <c r="E8" s="79">
        <f>E9+E10-E11</f>
        <v>3281265.5500000003</v>
      </c>
      <c r="F8" s="71">
        <f t="shared" si="1"/>
        <v>100.57041398840431</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3262124.02</v>
      </c>
      <c r="E9" s="192">
        <v>3280734.66</v>
      </c>
      <c r="F9" s="71">
        <f t="shared" si="1"/>
        <v>100.57050681966409</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530.89</v>
      </c>
      <c r="E10" s="192">
        <v>530.89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33547835.420000002</v>
      </c>
      <c r="E12" s="79">
        <f t="shared" si="3"/>
        <v>31604239.760000002</v>
      </c>
      <c r="F12" s="71">
        <f t="shared" si="1"/>
        <v>94.206494589986875</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31274615.030000001</v>
      </c>
      <c r="E13" s="79">
        <f t="shared" si="4"/>
        <v>29502047.32</v>
      </c>
      <c r="F13" s="71">
        <f t="shared" si="1"/>
        <v>94.332247708565959</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129381.54</v>
      </c>
      <c r="E14" s="192">
        <v>151889.54</v>
      </c>
      <c r="F14" s="71">
        <f t="shared" si="1"/>
        <v>117.39660851153883</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18790107.48</v>
      </c>
      <c r="E15" s="192">
        <v>18967981.75</v>
      </c>
      <c r="F15" s="71">
        <f t="shared" si="1"/>
        <v>100.94663785286662</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45233002.039999999</v>
      </c>
      <c r="E16" s="192">
        <v>45233002.039999999</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v>2756562.14</v>
      </c>
      <c r="E17" s="192">
        <v>3065286.11</v>
      </c>
      <c r="F17" s="71">
        <f t="shared" si="1"/>
        <v>111.19960132660023</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35634438.170000002</v>
      </c>
      <c r="E18" s="192">
        <v>37916112.119999997</v>
      </c>
      <c r="F18" s="71">
        <f t="shared" si="1"/>
        <v>106.40300245261309</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1229844.8399999999</v>
      </c>
      <c r="E19" s="79">
        <f t="shared" si="5"/>
        <v>1041889.4299999997</v>
      </c>
      <c r="F19" s="71">
        <f t="shared" si="1"/>
        <v>84.717144481412774</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1099609.28</v>
      </c>
      <c r="E20" s="192">
        <v>1137895.3600000001</v>
      </c>
      <c r="F20" s="71">
        <f t="shared" si="1"/>
        <v>103.48178945888853</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741</v>
      </c>
      <c r="C21" s="134" t="s">
        <v>2156</v>
      </c>
      <c r="D21" s="192">
        <v>175382.18</v>
      </c>
      <c r="E21" s="192">
        <v>170012.42</v>
      </c>
      <c r="F21" s="71">
        <f t="shared" si="1"/>
        <v>96.938252221519889</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390831.65</v>
      </c>
      <c r="E22" s="192">
        <v>452831.7</v>
      </c>
      <c r="F22" s="71">
        <f t="shared" si="1"/>
        <v>115.86362056399476</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34142.92</v>
      </c>
      <c r="E23" s="192">
        <v>31634.5</v>
      </c>
      <c r="F23" s="71">
        <f t="shared" si="1"/>
        <v>92.653176705448743</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101042.98</v>
      </c>
      <c r="E24" s="192">
        <v>101042.98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80902.929999999993</v>
      </c>
      <c r="E25" s="192">
        <v>80902.929999999993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1534695.45</v>
      </c>
      <c r="E26" s="192">
        <v>1625781.91</v>
      </c>
      <c r="F26" s="71">
        <f t="shared" si="1"/>
        <v>105.93514889224438</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2186762.5499999998</v>
      </c>
      <c r="E28" s="192">
        <v>2558212.37</v>
      </c>
      <c r="F28" s="71">
        <f t="shared" si="1"/>
        <v>116.98628961795603</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46792.549999999988</v>
      </c>
      <c r="E29" s="79">
        <f t="shared" si="6"/>
        <v>32763.690000000002</v>
      </c>
      <c r="F29" s="71">
        <f t="shared" si="1"/>
        <v>70.019030807254595</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299845.53999999998</v>
      </c>
      <c r="E30" s="192">
        <v>297566.45</v>
      </c>
      <c r="F30" s="71">
        <f t="shared" si="1"/>
        <v>99.239911989352919</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27131.23</v>
      </c>
      <c r="E32" s="192">
        <v>27131.23</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280184.21999999997</v>
      </c>
      <c r="E34" s="192">
        <v>291933.99</v>
      </c>
      <c r="F34" s="71">
        <f t="shared" si="1"/>
        <v>104.19358734763864</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896172.35000000009</v>
      </c>
      <c r="E35" s="79">
        <f t="shared" si="7"/>
        <v>873738.16</v>
      </c>
      <c r="F35" s="71">
        <f t="shared" si="1"/>
        <v>97.496665680435228</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757</v>
      </c>
      <c r="C36" s="134" t="s">
        <v>2177</v>
      </c>
      <c r="D36" s="192">
        <v>903824.67</v>
      </c>
      <c r="E36" s="192">
        <v>886468.99</v>
      </c>
      <c r="F36" s="71">
        <f t="shared" si="1"/>
        <v>98.079751463300951</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10445.27</v>
      </c>
      <c r="E37" s="192">
        <v>10445.27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18097.59</v>
      </c>
      <c r="E40" s="192">
        <v>23176.1</v>
      </c>
      <c r="F40" s="71">
        <f t="shared" si="1"/>
        <v>128.06180270411696</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6517.4800000000014</v>
      </c>
      <c r="E41" s="79">
        <f t="shared" si="8"/>
        <v>30433.39</v>
      </c>
      <c r="F41" s="71">
        <f t="shared" si="1"/>
        <v>466.95026298508003</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14769.75</v>
      </c>
      <c r="E42" s="192">
        <v>42739.5</v>
      </c>
      <c r="F42" s="71">
        <f t="shared" si="1"/>
        <v>289.37185802061646</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1659.04</v>
      </c>
      <c r="E43" s="192">
        <v>2709.04</v>
      </c>
      <c r="F43" s="71">
        <f t="shared" si="1"/>
        <v>163.28961327032502</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9911.31</v>
      </c>
      <c r="E44" s="192">
        <v>15015.15</v>
      </c>
      <c r="F44" s="71">
        <f t="shared" si="1"/>
        <v>151.49511013175859</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93893.169999999925</v>
      </c>
      <c r="E45" s="79">
        <f t="shared" si="9"/>
        <v>123367.77000000014</v>
      </c>
      <c r="F45" s="71">
        <f t="shared" si="1"/>
        <v>131.39163370456043</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82824.23</v>
      </c>
      <c r="E47" s="192">
        <v>84096.13</v>
      </c>
      <c r="F47" s="71">
        <f t="shared" si="1"/>
        <v>101.53566172604323</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164706.94</v>
      </c>
      <c r="E48" s="192">
        <v>232706.94</v>
      </c>
      <c r="F48" s="71">
        <f t="shared" si="1"/>
        <v>141.28544917415138</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739465.05</v>
      </c>
      <c r="E49" s="192">
        <v>740871.3</v>
      </c>
      <c r="F49" s="71">
        <f t="shared" si="1"/>
        <v>100.19017125961531</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893103.05</v>
      </c>
      <c r="E50" s="192">
        <v>934306.6</v>
      </c>
      <c r="F50" s="71">
        <f t="shared" si="1"/>
        <v>104.61352696085855</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217754.85</v>
      </c>
      <c r="E54" s="192">
        <v>248216.67</v>
      </c>
      <c r="F54" s="71">
        <f t="shared" si="1"/>
        <v>113.98904318319431</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217754.85</v>
      </c>
      <c r="E55" s="192">
        <v>248216.67</v>
      </c>
      <c r="F55" s="71">
        <f t="shared" si="1"/>
        <v>113.98904318319431</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1609066.08</v>
      </c>
      <c r="E56" s="79">
        <f t="shared" si="11"/>
        <v>4576700.0399999991</v>
      </c>
      <c r="F56" s="71">
        <f t="shared" si="1"/>
        <v>284.43207503323913</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1575387.06</v>
      </c>
      <c r="E57" s="192">
        <v>4333996.0199999996</v>
      </c>
      <c r="F57" s="71">
        <f t="shared" si="1"/>
        <v>275.10674233924448</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165025</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33679.019999999997</v>
      </c>
      <c r="E61" s="192">
        <v>77679.02</v>
      </c>
      <c r="F61" s="71">
        <f t="shared" si="1"/>
        <v>230.64513159824727</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7895.97</v>
      </c>
      <c r="E63" s="79">
        <f>SUM(E64:E68)</f>
        <v>7983.9</v>
      </c>
      <c r="F63" s="71">
        <f>IF(D63&gt;0,IF(E63/D63&gt;=100,"&gt;&gt;100",E63/D63*100),"-")</f>
        <v>101.11360605473425</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7895.97</v>
      </c>
      <c r="E64" s="192">
        <v>7983.9</v>
      </c>
      <c r="F64" s="71">
        <f t="shared" si="1"/>
        <v>101.11360605473425</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1892192.3099999998</v>
      </c>
      <c r="E69" s="79">
        <f>E70+E82+E88+E119+E135+E147+E165+E171</f>
        <v>3021116.4900000007</v>
      </c>
      <c r="F69" s="71">
        <f t="shared" si="1"/>
        <v>159.66223274631113</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997263.46</v>
      </c>
      <c r="E70" s="79">
        <f t="shared" si="12"/>
        <v>1825127.74</v>
      </c>
      <c r="F70" s="71">
        <f t="shared" si="1"/>
        <v>183.01359803155728</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997117.96</v>
      </c>
      <c r="E71" s="79">
        <f t="shared" si="13"/>
        <v>1824982.24</v>
      </c>
      <c r="F71" s="71">
        <f t="shared" si="1"/>
        <v>183.02571142134479</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996943.49</v>
      </c>
      <c r="E73" s="192">
        <v>1824982.24</v>
      </c>
      <c r="F73" s="71">
        <f t="shared" si="1"/>
        <v>183.05774181844549</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174.47</v>
      </c>
      <c r="E75" s="192">
        <v>0</v>
      </c>
      <c r="F75" s="71">
        <f t="shared" si="1"/>
        <v>0</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145.5</v>
      </c>
      <c r="E80" s="192">
        <v>145.5</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11832.3</v>
      </c>
      <c r="E82" s="79">
        <f>SUM(E83:E85)-E86+E87</f>
        <v>18643.099999999999</v>
      </c>
      <c r="F82" s="71">
        <f t="shared" si="1"/>
        <v>157.56108279877961</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0.32</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11831.98</v>
      </c>
      <c r="E87" s="192">
        <v>18643.099999999999</v>
      </c>
      <c r="F87" s="71">
        <f t="shared" si="1"/>
        <v>157.56534409287372</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320001.93</v>
      </c>
      <c r="E135" s="79">
        <f t="shared" si="21"/>
        <v>320001.93</v>
      </c>
      <c r="F135" s="71">
        <f t="shared" si="1"/>
        <v>100</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320001.93</v>
      </c>
      <c r="E136" s="79">
        <f t="shared" si="22"/>
        <v>320001.93</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320001.93</v>
      </c>
      <c r="E140" s="192">
        <v>320001.93</v>
      </c>
      <c r="F140" s="71">
        <f t="shared" si="1"/>
        <v>100</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312298.46999999991</v>
      </c>
      <c r="E147" s="79">
        <f t="shared" si="24"/>
        <v>854410.00000000023</v>
      </c>
      <c r="F147" s="71">
        <f t="shared" si="1"/>
        <v>273.58763557182988</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16380.99</v>
      </c>
      <c r="E148" s="192">
        <v>20716.22</v>
      </c>
      <c r="F148" s="71">
        <f t="shared" si="1"/>
        <v>126.46500608327091</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4190.53</v>
      </c>
      <c r="E150" s="79">
        <f t="shared" si="25"/>
        <v>490581.56</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2851.78</v>
      </c>
      <c r="E153" s="192">
        <v>154196.6</v>
      </c>
      <c r="F153" s="71">
        <f t="shared" si="1"/>
        <v>5407.0299953011809</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30576.400000000001</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581.29999999999995</v>
      </c>
      <c r="E155" s="192">
        <v>1283.7</v>
      </c>
      <c r="F155" s="71">
        <f t="shared" si="1"/>
        <v>220.83261654911408</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3.18</v>
      </c>
      <c r="E156" s="192">
        <v>272024.86</v>
      </c>
      <c r="F156" s="71" t="str">
        <f t="shared" si="1"/>
        <v>&gt;&gt;100</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754.27</v>
      </c>
      <c r="E158" s="192">
        <v>32500</v>
      </c>
      <c r="F158" s="71">
        <f t="shared" si="1"/>
        <v>4308.80188791812</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204451.3</v>
      </c>
      <c r="E159" s="192">
        <v>189511.27</v>
      </c>
      <c r="F159" s="71">
        <f t="shared" si="1"/>
        <v>92.692621665893043</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339091.35</v>
      </c>
      <c r="E160" s="192">
        <v>443505.24</v>
      </c>
      <c r="F160" s="71">
        <f t="shared" si="1"/>
        <v>130.79225996180676</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44411.07</v>
      </c>
      <c r="E161" s="192">
        <v>6236.18</v>
      </c>
      <c r="F161" s="71">
        <f t="shared" si="1"/>
        <v>14.041949450891412</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6660.17</v>
      </c>
      <c r="E163" s="192">
        <v>6462.44</v>
      </c>
      <c r="F163" s="71">
        <f t="shared" si="1"/>
        <v>97.031156862362366</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302886.94</v>
      </c>
      <c r="E164" s="192">
        <v>302602.90999999997</v>
      </c>
      <c r="F164" s="71">
        <f t="shared" si="1"/>
        <v>99.90622573558305</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7909.380000000001</v>
      </c>
      <c r="E165" s="79">
        <f t="shared" si="26"/>
        <v>2933.7200000000012</v>
      </c>
      <c r="F165" s="71">
        <f t="shared" si="1"/>
        <v>37.091655730284813</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150.72999999999999</v>
      </c>
      <c r="E166" s="192">
        <v>150.72999999999999</v>
      </c>
      <c r="F166" s="71">
        <f t="shared" si="1"/>
        <v>100</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25872.74</v>
      </c>
      <c r="E167" s="192">
        <v>20427.72</v>
      </c>
      <c r="F167" s="71">
        <f t="shared" si="1"/>
        <v>78.954606276722146</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18114.09</v>
      </c>
      <c r="E170" s="192">
        <v>17644.73</v>
      </c>
      <c r="F170" s="71">
        <f t="shared" si="1"/>
        <v>97.408867903383495</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242886.77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242886.77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40319644.689999998</v>
      </c>
      <c r="E176" s="79">
        <f>E177+E251</f>
        <v>42491305.739999995</v>
      </c>
      <c r="F176" s="71">
        <f t="shared" si="1"/>
        <v>105.38611157587559</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1656317.9200000002</v>
      </c>
      <c r="E177" s="79">
        <f>E178+E197+E203+E219+E247+E248</f>
        <v>4099353.28</v>
      </c>
      <c r="F177" s="71">
        <f t="shared" si="1"/>
        <v>247.49797309444065</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3</v>
      </c>
      <c r="B178" s="65" t="s">
        <v>2436</v>
      </c>
      <c r="C178" s="134" t="s">
        <v>3</v>
      </c>
      <c r="D178" s="79">
        <f>SUM(D179:D181)+D185+D186+SUM(D194:D196)</f>
        <v>849344.1</v>
      </c>
      <c r="E178" s="79">
        <f>SUM(E179:E181)+E185+E186+SUM(E194:E196)</f>
        <v>1045207.84</v>
      </c>
      <c r="F178" s="71">
        <f t="shared" si="1"/>
        <v>123.06058757575404</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531172.5</v>
      </c>
      <c r="E179" s="192">
        <v>606892.59</v>
      </c>
      <c r="F179" s="71">
        <f t="shared" si="1"/>
        <v>114.25527300453243</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127277.45</v>
      </c>
      <c r="E180" s="192">
        <v>111985.98</v>
      </c>
      <c r="F180" s="71">
        <f t="shared" si="1"/>
        <v>87.98571938705561</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1024.3499999999999</v>
      </c>
      <c r="E181" s="79">
        <f t="shared" si="28"/>
        <v>13069.050000000001</v>
      </c>
      <c r="F181" s="71">
        <f t="shared" si="1"/>
        <v>1275.8383365060772</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v>11895.36</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1024.3499999999999</v>
      </c>
      <c r="E184" s="192">
        <v>1173.69</v>
      </c>
      <c r="F184" s="71">
        <f t="shared" si="1"/>
        <v>114.57900131790892</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10453.27</v>
      </c>
      <c r="E185" s="192">
        <v>6750.35</v>
      </c>
      <c r="F185" s="71">
        <f t="shared" si="1"/>
        <v>64.576443543503615</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605.62</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v>0</v>
      </c>
      <c r="E189" s="192">
        <v>605.62</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827.54</v>
      </c>
      <c r="E194" s="192">
        <v>748.16</v>
      </c>
      <c r="F194" s="71">
        <f t="shared" si="1"/>
        <v>90.407714430722379</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v>1874.52</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f>181640.97-3051.98</f>
        <v>178588.99</v>
      </c>
      <c r="E196" s="192">
        <v>303281.57</v>
      </c>
      <c r="F196" s="71">
        <f t="shared" si="1"/>
        <v>169.82097832570756</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112645.96</v>
      </c>
      <c r="E197" s="79">
        <f>SUM(E198:E202)</f>
        <v>262764.05</v>
      </c>
      <c r="F197" s="71">
        <f t="shared" si="1"/>
        <v>233.26540072986194</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v>29508.63</v>
      </c>
      <c r="E198" s="192">
        <v>30370.03</v>
      </c>
      <c r="F198" s="71">
        <f t="shared" si="1"/>
        <v>102.91914602609474</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13975.67</v>
      </c>
      <c r="E199" s="192">
        <v>150491.25</v>
      </c>
      <c r="F199" s="71">
        <f t="shared" ref="F199:F202" si="30">IF(D199&gt;0,IF(E199/D199&gt;=100,"&gt;&gt;100",E199/D199*100),"-")</f>
        <v>1076.8088399339711</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v>69161.66</v>
      </c>
      <c r="E202" s="192">
        <v>81902.77</v>
      </c>
      <c r="F202" s="71">
        <f t="shared" si="30"/>
        <v>118.42221542976267</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668335.06000000006</v>
      </c>
      <c r="E219" s="79">
        <f t="shared" si="34"/>
        <v>2646672.7000000002</v>
      </c>
      <c r="F219" s="71">
        <f t="shared" si="1"/>
        <v>396.00985469773195</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668335.06000000006</v>
      </c>
      <c r="E220" s="79">
        <f t="shared" si="35"/>
        <v>2646672.7000000002</v>
      </c>
      <c r="F220" s="71">
        <f t="shared" si="1"/>
        <v>396.00985469773195</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627143.5</v>
      </c>
      <c r="E225" s="192">
        <v>2625481.14</v>
      </c>
      <c r="F225" s="71">
        <f t="shared" si="1"/>
        <v>418.64121050445391</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41191.56</v>
      </c>
      <c r="E230" s="192">
        <v>21191.56</v>
      </c>
      <c r="F230" s="71">
        <f t="shared" si="1"/>
        <v>51.446364255201807</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f>165139.39-139146.59</f>
        <v>25992.800000000017</v>
      </c>
      <c r="E247" s="192">
        <f>386611.48-241902.79</f>
        <v>144708.68999999997</v>
      </c>
      <c r="F247" s="71">
        <f>IF(D247&gt;0,IF(E247/D247&gt;=100,"&gt;&gt;100",E247/D247*100),"-")</f>
        <v>556.72605490751243</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38663326.769999996</v>
      </c>
      <c r="E251" s="79">
        <f>+E252+E255-E264+E274+E291</f>
        <v>38391952.459999993</v>
      </c>
      <c r="F251" s="71">
        <f t="shared" si="1"/>
        <v>99.298109260968786</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38065170.829999998</v>
      </c>
      <c r="E252" s="79">
        <f>E253-E254</f>
        <v>37135030.229999997</v>
      </c>
      <c r="F252" s="71">
        <f t="shared" si="1"/>
        <v>97.556452316596634</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38733505.890000001</v>
      </c>
      <c r="E253" s="192">
        <v>39781702.93</v>
      </c>
      <c r="F253" s="71">
        <f t="shared" si="1"/>
        <v>102.70617651543547</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668335.06000000006</v>
      </c>
      <c r="E254" s="192">
        <v>2646672.7000000002</v>
      </c>
      <c r="F254" s="71">
        <f t="shared" si="1"/>
        <v>396.00985469773195</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278850.05000000005</v>
      </c>
      <c r="E255" s="79">
        <f>E256-E260</f>
        <v>400922.79000000004</v>
      </c>
      <c r="F255" s="71">
        <f t="shared" si="1"/>
        <v>143.77719853376391</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2065852.37</v>
      </c>
      <c r="E256" s="79">
        <f>SUM(E257:E259)</f>
        <v>2491445.08</v>
      </c>
      <c r="F256" s="71">
        <f t="shared" si="1"/>
        <v>120.60131286148004</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2587</v>
      </c>
      <c r="C257" s="134" t="s">
        <v>598</v>
      </c>
      <c r="D257" s="192">
        <v>1458708.87</v>
      </c>
      <c r="E257" s="192">
        <f>816847.97-303740.53</f>
        <v>513107.43999999994</v>
      </c>
      <c r="F257" s="71">
        <f t="shared" si="1"/>
        <v>35.175452110605178</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2589</v>
      </c>
      <c r="C259" s="134" t="s">
        <v>1233</v>
      </c>
      <c r="D259" s="192">
        <v>607143.5</v>
      </c>
      <c r="E259" s="192">
        <v>1978337.64</v>
      </c>
      <c r="F259" s="71">
        <f t="shared" si="1"/>
        <v>325.84350157746888</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1787002.32</v>
      </c>
      <c r="E260" s="79">
        <f>SUM(E261:E263)</f>
        <v>2090522.29</v>
      </c>
      <c r="F260" s="71">
        <f t="shared" si="1"/>
        <v>116.98486714891338</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2593</v>
      </c>
      <c r="C262" s="134" t="s">
        <v>800</v>
      </c>
      <c r="D262" s="192">
        <v>1787002.32</v>
      </c>
      <c r="E262" s="192">
        <v>2090522.29</v>
      </c>
      <c r="F262" s="71">
        <f t="shared" si="1"/>
        <v>116.98486714891338</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2615</v>
      </c>
      <c r="C274" s="134" t="s">
        <v>602</v>
      </c>
      <c r="D274" s="79">
        <f>SUM(D275:D277)+SUM(D286:D290)</f>
        <v>311396.61</v>
      </c>
      <c r="E274" s="79">
        <f>SUM(E275:E277)+SUM(E286:E290)</f>
        <v>853065.82000000007</v>
      </c>
      <c r="F274" s="71">
        <f t="shared" si="1"/>
        <v>273.94833232127996</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v>6513.09</v>
      </c>
      <c r="E275" s="192">
        <v>8460.2000000000007</v>
      </c>
      <c r="F275" s="71">
        <f t="shared" ref="F275:F290" si="39">IF(D275&gt;0,IF(E275/D275&gt;=100,"&gt;&gt;100",E275/D275*100),"-")</f>
        <v>129.89533385842972</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4190.53</v>
      </c>
      <c r="E277" s="79">
        <f>SUM(E278:E285)</f>
        <v>490581.56</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v>2851.78</v>
      </c>
      <c r="E280" s="192">
        <v>154196.6</v>
      </c>
      <c r="F280" s="71">
        <f t="shared" si="39"/>
        <v>5407.0299953011809</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v>0</v>
      </c>
      <c r="E281" s="192">
        <v>30576.400000000001</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v>581.29999999999995</v>
      </c>
      <c r="E282" s="192">
        <v>1283.7</v>
      </c>
      <c r="F282" s="71">
        <f t="shared" si="39"/>
        <v>220.83261654911408</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v>3.18</v>
      </c>
      <c r="E283" s="192">
        <v>272024.86</v>
      </c>
      <c r="F283" s="71" t="str">
        <f t="shared" si="39"/>
        <v>&gt;&gt;100</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v>754.27</v>
      </c>
      <c r="E285" s="192">
        <v>32500</v>
      </c>
      <c r="F285" s="71">
        <f t="shared" si="39"/>
        <v>4308.80188791812</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v>48186.02</v>
      </c>
      <c r="E286" s="192">
        <v>35249.230000000003</v>
      </c>
      <c r="F286" s="71">
        <f t="shared" si="39"/>
        <v>73.152399803926542</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202467.37</v>
      </c>
      <c r="E287" s="192">
        <v>310726.63</v>
      </c>
      <c r="F287" s="71">
        <f t="shared" si="39"/>
        <v>153.46997889091955</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45769.120000000003</v>
      </c>
      <c r="E288" s="192">
        <v>5256.08</v>
      </c>
      <c r="F288" s="71">
        <f t="shared" si="39"/>
        <v>11.483900061875779</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v>4270.4799999999996</v>
      </c>
      <c r="E290" s="192">
        <v>2792.12</v>
      </c>
      <c r="F290" s="71">
        <f t="shared" si="39"/>
        <v>65.381877447031727</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2647</v>
      </c>
      <c r="C291" s="134" t="s">
        <v>802</v>
      </c>
      <c r="D291" s="79">
        <f>SUM(D292:D295)</f>
        <v>7909.28</v>
      </c>
      <c r="E291" s="79">
        <f>SUM(E292:E295)</f>
        <v>2933.62</v>
      </c>
      <c r="F291" s="71">
        <f t="shared" si="1"/>
        <v>37.09086035644205</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v>0.55000000000000004</v>
      </c>
      <c r="E292" s="192">
        <v>0</v>
      </c>
      <c r="F292" s="71">
        <f t="shared" si="1"/>
        <v>0</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v>7908.73</v>
      </c>
      <c r="E293" s="192">
        <v>2933.62</v>
      </c>
      <c r="F293" s="71">
        <f t="shared" ref="F293:F295" si="40">IF(D293&gt;0,IF(E293/D293&gt;=100,"&gt;&gt;100",E293/D293*100),"-")</f>
        <v>37.093439781102653</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6422299.8300000001</v>
      </c>
      <c r="E297" s="79">
        <f t="shared" si="42"/>
        <v>14092094.65</v>
      </c>
      <c r="F297" s="71">
        <f t="shared" si="1"/>
        <v>219.42442774428989</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6422299.8300000001</v>
      </c>
      <c r="E298" s="193">
        <v>14092094.65</v>
      </c>
      <c r="F298" s="75">
        <f t="shared" si="1"/>
        <v>219.42442774428989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455760.64000000001</v>
      </c>
      <c r="E302" s="192">
        <v>450960.15</v>
      </c>
      <c r="F302" s="71">
        <f t="shared" si="43"/>
        <v>98.946708079047809</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f>298571.36-139146.59</f>
        <v>159424.76999999999</v>
      </c>
      <c r="E303" s="192">
        <f>947955.55-241902.79</f>
        <v>706052.76</v>
      </c>
      <c r="F303" s="71">
        <f t="shared" si="43"/>
        <v>442.87519436283338</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v>161652.21</v>
      </c>
      <c r="E304" s="192">
        <v>159304.85</v>
      </c>
      <c r="F304" s="71">
        <f t="shared" si="43"/>
        <v>98.547894891136977</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20994.45</v>
      </c>
      <c r="E305" s="192">
        <v>19391.79</v>
      </c>
      <c r="F305" s="71">
        <f t="shared" si="43"/>
        <v>92.3662682280317</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5029.0200000000004</v>
      </c>
      <c r="E306" s="192">
        <v>1186.6600000000001</v>
      </c>
      <c r="F306" s="71">
        <f t="shared" si="43"/>
        <v>23.596247380205288</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v>14282.8</v>
      </c>
      <c r="E307" s="192">
        <v>11288.04</v>
      </c>
      <c r="F307" s="71">
        <f t="shared" si="43"/>
        <v>79.032402610132479</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10680.93</v>
      </c>
      <c r="E308" s="192">
        <v>16480.240000000002</v>
      </c>
      <c r="F308" s="71">
        <f t="shared" si="43"/>
        <v>154.29592741456034</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709.98</v>
      </c>
      <c r="E309" s="192">
        <v>1669.43</v>
      </c>
      <c r="F309" s="71">
        <f t="shared" si="43"/>
        <v>235.13760951012705</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441.07</v>
      </c>
      <c r="E311" s="192">
        <v>493.43</v>
      </c>
      <c r="F311" s="71">
        <f t="shared" si="43"/>
        <v>111.87113156641803</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f>852396.08-3051.98</f>
        <v>849344.1</v>
      </c>
      <c r="E337" s="192">
        <v>1045207.84</v>
      </c>
      <c r="F337" s="71">
        <f t="shared" si="43"/>
        <v>123.06058757575404</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3965</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108680.96000000001</v>
      </c>
      <c r="E339" s="192">
        <v>262764.05</v>
      </c>
      <c r="F339" s="71">
        <f t="shared" si="43"/>
        <v>241.77560632515571</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668335.06000000006</v>
      </c>
      <c r="E343" s="192">
        <v>2646672.7000000002</v>
      </c>
      <c r="F343" s="71">
        <f t="shared" si="43"/>
        <v>396.00985469773195</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1147.4100000000001</v>
      </c>
      <c r="E344" s="192">
        <v>159.24</v>
      </c>
      <c r="F344" s="71">
        <f t="shared" si="43"/>
        <v>13.878212670274792</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v>18195.27</v>
      </c>
      <c r="E367" s="192">
        <v>20196.11</v>
      </c>
      <c r="F367" s="71">
        <f t="shared" si="44"/>
        <v>110.9964842511268</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v>2643.87</v>
      </c>
      <c r="E368" s="192">
        <v>489.95</v>
      </c>
      <c r="F368" s="71">
        <f t="shared" si="44"/>
        <v>18.531546558643203</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v>0</v>
      </c>
      <c r="E371" s="192">
        <v>120627.87</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5153.66</v>
      </c>
      <c r="E380" s="192">
        <v>3394.76</v>
      </c>
      <c r="F380" s="71">
        <f t="shared" si="44"/>
        <v>65.870856827963038</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164185.06</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7764.25</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3141103.54</v>
      </c>
      <c r="E387" s="192">
        <v>5932841.4400000004</v>
      </c>
      <c r="F387" s="71">
        <f t="shared" si="44"/>
        <v>188.87761464876769</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v>29613.11</v>
      </c>
      <c r="E388" s="192">
        <v>22499.17</v>
      </c>
      <c r="F388" s="71">
        <f t="shared" si="44"/>
        <v>75.977058809425955</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v>391578.54</v>
      </c>
      <c r="E389" s="192">
        <v>391578.54</v>
      </c>
      <c r="F389" s="71">
        <f t="shared" si="44"/>
        <v>100</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v>2852249.01</v>
      </c>
      <c r="E391" s="288">
        <v>5736404.5</v>
      </c>
      <c r="F391" s="263">
        <f t="shared" si="44"/>
        <v>201.11864286351354</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v>7755.63</v>
      </c>
      <c r="E392" s="288">
        <v>7755.63</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v>0</v>
      </c>
      <c r="E393" s="288">
        <v>1149976.03</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v>0</v>
      </c>
      <c r="E396" s="288">
        <v>851039.34</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3" workbookViewId="0">
      <selection activeCell="D118" sqref="D118"/>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2833</v>
      </c>
      <c r="C5" s="138" t="s">
        <v>2135</v>
      </c>
      <c r="D5" s="58">
        <f t="shared" ref="D5:E5" si="0">D6+D10+D13+SUM(D17:D21)</f>
        <v>1501334.84</v>
      </c>
      <c r="E5" s="58">
        <f t="shared" si="0"/>
        <v>1603150.04</v>
      </c>
      <c r="F5" s="59">
        <f t="shared" ref="F5:F141" si="1">IF(D5&gt;0,IF(E5/D5&gt;=100,"&gt;&gt;100",E5/D5*100),"-")</f>
        <v>106.78164505927272</v>
      </c>
      <c r="G5" s="42"/>
      <c r="H5" s="42"/>
      <c r="I5" s="42"/>
      <c r="J5" s="42"/>
      <c r="K5" s="42"/>
      <c r="L5" s="42"/>
      <c r="M5" s="42"/>
      <c r="N5" s="42"/>
      <c r="O5" s="42"/>
      <c r="P5" s="42"/>
      <c r="Q5" s="42"/>
      <c r="R5" s="42"/>
      <c r="S5" s="42"/>
      <c r="T5" s="42"/>
      <c r="U5" s="42"/>
      <c r="V5" s="42"/>
      <c r="W5" s="42"/>
      <c r="X5" s="42"/>
      <c r="Y5" s="42"/>
    </row>
    <row r="6" spans="1:25" ht="22.8" x14ac:dyDescent="0.25">
      <c r="A6" s="57" t="s">
        <v>2137</v>
      </c>
      <c r="B6" s="183" t="s">
        <v>2834</v>
      </c>
      <c r="C6" s="139" t="s">
        <v>2137</v>
      </c>
      <c r="D6" s="60">
        <f t="shared" ref="D6:E6" si="2">SUM(D7:D9)</f>
        <v>1501334.84</v>
      </c>
      <c r="E6" s="60">
        <f t="shared" si="2"/>
        <v>1603150.04</v>
      </c>
      <c r="F6" s="45">
        <f t="shared" si="1"/>
        <v>106.78164505927272</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1274054.8400000001</v>
      </c>
      <c r="E7" s="194">
        <v>1311289.83</v>
      </c>
      <c r="F7" s="45">
        <f t="shared" si="1"/>
        <v>102.92255787042888</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227280</v>
      </c>
      <c r="E8" s="194">
        <v>291860.21000000002</v>
      </c>
      <c r="F8" s="45">
        <f t="shared" si="1"/>
        <v>128.41438313973953</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2864</v>
      </c>
      <c r="C22" s="139" t="s">
        <v>2143</v>
      </c>
      <c r="D22" s="60">
        <f t="shared" ref="D22:E22" si="5">SUM(D23:D27)</f>
        <v>7622.51</v>
      </c>
      <c r="E22" s="60">
        <f t="shared" si="5"/>
        <v>5728.13</v>
      </c>
      <c r="F22" s="45">
        <f t="shared" si="1"/>
        <v>75.147556382346494</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7622.51</v>
      </c>
      <c r="E24" s="194">
        <v>5728.13</v>
      </c>
      <c r="F24" s="45">
        <f t="shared" si="1"/>
        <v>75.147556382346494</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2875</v>
      </c>
      <c r="C28" s="139" t="s">
        <v>2198</v>
      </c>
      <c r="D28" s="60">
        <f t="shared" ref="D28:E28" si="6">SUM(D29:D34)</f>
        <v>969660.55</v>
      </c>
      <c r="E28" s="60">
        <f t="shared" si="6"/>
        <v>1116091.3</v>
      </c>
      <c r="F28" s="45">
        <f t="shared" si="1"/>
        <v>115.1012382632252</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969660.55</v>
      </c>
      <c r="E30" s="194">
        <v>1116091.3</v>
      </c>
      <c r="F30" s="45">
        <f t="shared" si="1"/>
        <v>115.1012382632252</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2888</v>
      </c>
      <c r="C35" s="139" t="s">
        <v>2200</v>
      </c>
      <c r="D35" s="60">
        <f t="shared" ref="D35:E35" si="7">D36+D39+D43+D50+D54+D60+D61+D66+D74</f>
        <v>806643.08000000007</v>
      </c>
      <c r="E35" s="60">
        <f t="shared" si="7"/>
        <v>1400011.27</v>
      </c>
      <c r="F35" s="45">
        <f t="shared" si="1"/>
        <v>173.56019095831081</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2889</v>
      </c>
      <c r="C36" s="139" t="s">
        <v>2202</v>
      </c>
      <c r="D36" s="60">
        <f t="shared" ref="D36:E36" si="8">SUM(D37:D38)</f>
        <v>75699.66</v>
      </c>
      <c r="E36" s="60">
        <f t="shared" si="8"/>
        <v>44893.04</v>
      </c>
      <c r="F36" s="45">
        <f t="shared" si="1"/>
        <v>59.304150111110147</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75699.66</v>
      </c>
      <c r="E37" s="194">
        <v>44893.04</v>
      </c>
      <c r="F37" s="45">
        <f t="shared" si="1"/>
        <v>59.304150111110147</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2894</v>
      </c>
      <c r="C39" s="139" t="s">
        <v>2204</v>
      </c>
      <c r="D39" s="60">
        <f t="shared" ref="D39:E39" si="9">SUM(D40:D42)</f>
        <v>100643.86</v>
      </c>
      <c r="E39" s="60">
        <f t="shared" si="9"/>
        <v>114749.42</v>
      </c>
      <c r="F39" s="45">
        <f t="shared" si="1"/>
        <v>114.01532095450233</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100643.86</v>
      </c>
      <c r="E40" s="194">
        <v>114749.42</v>
      </c>
      <c r="F40" s="45">
        <f t="shared" si="1"/>
        <v>114.01532095450233</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86680.540000000008</v>
      </c>
      <c r="E43" s="60">
        <f t="shared" si="10"/>
        <v>96717.34</v>
      </c>
      <c r="F43" s="45">
        <f t="shared" si="1"/>
        <v>111.57906953509979</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30647.16</v>
      </c>
      <c r="E45" s="194">
        <v>35612.9</v>
      </c>
      <c r="F45" s="45">
        <f t="shared" si="1"/>
        <v>116.20293691160943</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9258.16</v>
      </c>
      <c r="E47" s="194">
        <v>7740.52</v>
      </c>
      <c r="F47" s="45">
        <f t="shared" si="1"/>
        <v>83.607541887372875</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46775.22</v>
      </c>
      <c r="E48" s="194">
        <v>53363.92</v>
      </c>
      <c r="F48" s="45">
        <f t="shared" si="1"/>
        <v>114.08587709475231</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476919.02</v>
      </c>
      <c r="E54" s="60">
        <f t="shared" si="12"/>
        <v>1050651.47</v>
      </c>
      <c r="F54" s="45">
        <f t="shared" si="1"/>
        <v>220.29976284024065</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476919.02</v>
      </c>
      <c r="E55" s="194">
        <v>1050651.47</v>
      </c>
      <c r="F55" s="45">
        <f t="shared" si="1"/>
        <v>220.29976284024065</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66700</v>
      </c>
      <c r="E61" s="60">
        <f t="shared" si="13"/>
        <v>93000</v>
      </c>
      <c r="F61" s="45">
        <f t="shared" si="1"/>
        <v>139.43028485757119</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66700</v>
      </c>
      <c r="E64" s="194">
        <v>93000</v>
      </c>
      <c r="F64" s="45">
        <f t="shared" si="1"/>
        <v>139.43028485757119</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2963</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2964</v>
      </c>
      <c r="C75" s="139" t="s">
        <v>2208</v>
      </c>
      <c r="D75" s="60">
        <f t="shared" ref="D75:E75" si="15">SUM(D76:D81)</f>
        <v>1497323.2600000002</v>
      </c>
      <c r="E75" s="60">
        <f t="shared" si="15"/>
        <v>322792.34000000003</v>
      </c>
      <c r="F75" s="45">
        <f t="shared" si="1"/>
        <v>21.55795936810599</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2965</v>
      </c>
      <c r="C76" s="139" t="s">
        <v>2210</v>
      </c>
      <c r="D76" s="194">
        <v>1443546.37</v>
      </c>
      <c r="E76" s="194">
        <v>286957.45</v>
      </c>
      <c r="F76" s="45">
        <f t="shared" si="1"/>
        <v>19.878644424841024</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2966</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2967</v>
      </c>
      <c r="C78" s="139" t="s">
        <v>2214</v>
      </c>
      <c r="D78" s="194">
        <v>5645.83</v>
      </c>
      <c r="E78" s="194">
        <v>3615.27</v>
      </c>
      <c r="F78" s="45">
        <f t="shared" si="1"/>
        <v>64.034340389278455</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2968</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2969</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2970</v>
      </c>
      <c r="C81" s="139" t="s">
        <v>2220</v>
      </c>
      <c r="D81" s="194">
        <v>48131.06</v>
      </c>
      <c r="E81" s="194">
        <v>32219.62</v>
      </c>
      <c r="F81" s="45">
        <f t="shared" si="1"/>
        <v>66.941430336252722</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2971</v>
      </c>
      <c r="C82" s="139" t="s">
        <v>2222</v>
      </c>
      <c r="D82" s="60">
        <f t="shared" ref="D82:E82" si="16">SUM(D83:D88)</f>
        <v>990592.53</v>
      </c>
      <c r="E82" s="60">
        <f t="shared" si="16"/>
        <v>1947831.5</v>
      </c>
      <c r="F82" s="45">
        <f t="shared" si="1"/>
        <v>196.63296875456956</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2972</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2973</v>
      </c>
      <c r="C84" s="139" t="s">
        <v>2226</v>
      </c>
      <c r="D84" s="194">
        <v>256673.61</v>
      </c>
      <c r="E84" s="194">
        <v>481234.02</v>
      </c>
      <c r="F84" s="45">
        <f t="shared" si="1"/>
        <v>187.48870209134475</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2974</v>
      </c>
      <c r="C85" s="139" t="s">
        <v>2228</v>
      </c>
      <c r="D85" s="194">
        <v>69854.009999999995</v>
      </c>
      <c r="E85" s="194">
        <v>23031.54</v>
      </c>
      <c r="F85" s="45">
        <f t="shared" si="1"/>
        <v>32.970963299028938</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2975</v>
      </c>
      <c r="C86" s="139" t="s">
        <v>2230</v>
      </c>
      <c r="D86" s="194">
        <v>163831.70000000001</v>
      </c>
      <c r="E86" s="194">
        <v>188673.74</v>
      </c>
      <c r="F86" s="45">
        <f t="shared" si="1"/>
        <v>115.16314608222949</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500233.21</v>
      </c>
      <c r="E88" s="194">
        <v>1254892.2</v>
      </c>
      <c r="F88" s="45">
        <f t="shared" si="1"/>
        <v>250.86143321032202</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6135.5</v>
      </c>
      <c r="E89" s="60">
        <f t="shared" si="17"/>
        <v>10539.77</v>
      </c>
      <c r="F89" s="45">
        <f t="shared" si="1"/>
        <v>171.78339173661479</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6135.5</v>
      </c>
      <c r="E94" s="60">
        <f t="shared" si="19"/>
        <v>10539.77</v>
      </c>
      <c r="F94" s="45">
        <f t="shared" si="1"/>
        <v>171.78339173661479</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6135.5</v>
      </c>
      <c r="E95" s="194">
        <v>10539.77</v>
      </c>
      <c r="F95" s="45">
        <f t="shared" si="1"/>
        <v>171.78339173661479</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452296.03</v>
      </c>
      <c r="E107" s="60">
        <f t="shared" si="21"/>
        <v>588415.89</v>
      </c>
      <c r="F107" s="45">
        <f t="shared" si="1"/>
        <v>130.09530284844638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160680</v>
      </c>
      <c r="E108" s="194">
        <v>241896.58</v>
      </c>
      <c r="F108" s="45">
        <f t="shared" si="1"/>
        <v>150.54554393826237</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156172</v>
      </c>
      <c r="E109" s="194">
        <v>185921.1</v>
      </c>
      <c r="F109" s="45">
        <f t="shared" si="1"/>
        <v>119.04893322746715</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77178.25</v>
      </c>
      <c r="E110" s="194">
        <v>77974.11</v>
      </c>
      <c r="F110" s="45">
        <f t="shared" si="1"/>
        <v>101.03119726088632</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58265.78</v>
      </c>
      <c r="E113" s="194">
        <v>82624.100000000006</v>
      </c>
      <c r="F113" s="45">
        <f t="shared" si="1"/>
        <v>141.80553319632898</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5945074.4299999997</v>
      </c>
      <c r="E114" s="60">
        <f t="shared" si="22"/>
        <v>7807104.46</v>
      </c>
      <c r="F114" s="45">
        <f t="shared" si="1"/>
        <v>131.32055034675153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5912178.5299999993</v>
      </c>
      <c r="E115" s="60">
        <f t="shared" si="23"/>
        <v>7422937</v>
      </c>
      <c r="F115" s="45">
        <f t="shared" si="1"/>
        <v>125.55332966239096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2108864.3199999998</v>
      </c>
      <c r="E116" s="194">
        <v>3344091.08</v>
      </c>
      <c r="F116" s="45">
        <f t="shared" si="1"/>
        <v>158.57307880290753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f>3843317.15-40002.94</f>
        <v>3803314.21</v>
      </c>
      <c r="E117" s="194">
        <v>4078845.92</v>
      </c>
      <c r="F117" s="45">
        <f t="shared" si="1"/>
        <v>107.24451609271588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9533.4</v>
      </c>
      <c r="E118" s="60">
        <f t="shared" si="24"/>
        <v>5771.96</v>
      </c>
      <c r="F118" s="45">
        <f t="shared" si="1"/>
        <v>60.544611576142827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7583.4</v>
      </c>
      <c r="E119" s="194">
        <v>5771.96</v>
      </c>
      <c r="F119" s="45">
        <f t="shared" si="1"/>
        <v>76.113089115700078</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1950</v>
      </c>
      <c r="E120" s="194">
        <v>0</v>
      </c>
      <c r="F120" s="45">
        <f t="shared" si="1"/>
        <v>0</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23362.5</v>
      </c>
      <c r="E126" s="194">
        <f>445152.69-66757.19</f>
        <v>378395.5</v>
      </c>
      <c r="F126" s="45">
        <f t="shared" si="1"/>
        <v>1619.670411985019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493436.91000000003</v>
      </c>
      <c r="E129" s="60">
        <f t="shared" si="26"/>
        <v>634374.48</v>
      </c>
      <c r="F129" s="45">
        <f t="shared" si="1"/>
        <v>128.56242959206273</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15359</v>
      </c>
      <c r="E130" s="60">
        <f t="shared" si="27"/>
        <v>16989</v>
      </c>
      <c r="F130" s="45">
        <f t="shared" si="1"/>
        <v>110.61267009570936</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15359</v>
      </c>
      <c r="E132" s="194">
        <v>16989</v>
      </c>
      <c r="F132" s="45">
        <f t="shared" si="1"/>
        <v>110.61267009570936</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95660.43</v>
      </c>
      <c r="E135" s="194">
        <v>86584.83</v>
      </c>
      <c r="F135" s="45">
        <f t="shared" si="1"/>
        <v>90.51269161135906</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335454.84000000003</v>
      </c>
      <c r="E136" s="194">
        <v>470748.75</v>
      </c>
      <c r="F136" s="45">
        <f t="shared" si="1"/>
        <v>140.33148247316984</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1635</v>
      </c>
      <c r="C137" s="139" t="s">
        <v>3074</v>
      </c>
      <c r="D137" s="194">
        <v>15962.64</v>
      </c>
      <c r="E137" s="194">
        <v>16051.9</v>
      </c>
      <c r="F137" s="45">
        <f t="shared" si="1"/>
        <v>100.55918068690393</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31000</v>
      </c>
      <c r="E140" s="194">
        <v>44000</v>
      </c>
      <c r="F140" s="45">
        <f t="shared" si="1"/>
        <v>141.93548387096774</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12670119.640000001</v>
      </c>
      <c r="E141" s="81">
        <f t="shared" si="28"/>
        <v>15436039.18</v>
      </c>
      <c r="F141" s="61">
        <f t="shared" si="1"/>
        <v>121.83025589804137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2853893.92</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2798339.08</v>
      </c>
      <c r="F6" s="31"/>
      <c r="G6" s="31"/>
      <c r="H6" s="31"/>
      <c r="I6" s="31"/>
      <c r="J6" s="31"/>
      <c r="K6" s="31"/>
      <c r="L6" s="31"/>
      <c r="M6" s="31"/>
      <c r="N6" s="31"/>
      <c r="O6" s="31"/>
      <c r="P6" s="31"/>
      <c r="Q6" s="31"/>
      <c r="R6" s="31"/>
      <c r="S6" s="31"/>
      <c r="T6" s="31"/>
      <c r="U6" s="31"/>
    </row>
    <row r="7" spans="1:24" ht="13.2" x14ac:dyDescent="0.25">
      <c r="A7" s="161" t="s">
        <v>582</v>
      </c>
      <c r="B7" s="85" t="s">
        <v>3088</v>
      </c>
      <c r="C7" s="134" t="s">
        <v>3089</v>
      </c>
      <c r="D7" s="60">
        <f t="shared" ref="D7:E7" si="2">SUM(D8:D13)</f>
        <v>0</v>
      </c>
      <c r="E7" s="83">
        <f t="shared" si="2"/>
        <v>2798339.08</v>
      </c>
      <c r="F7" s="31"/>
      <c r="G7" s="31"/>
      <c r="H7" s="31"/>
      <c r="I7" s="31"/>
      <c r="J7" s="31"/>
      <c r="K7" s="31"/>
      <c r="L7" s="31"/>
      <c r="M7" s="31"/>
      <c r="N7" s="31"/>
      <c r="O7" s="31"/>
      <c r="P7" s="31"/>
      <c r="Q7" s="31"/>
      <c r="R7" s="31"/>
      <c r="S7" s="31"/>
      <c r="T7" s="31"/>
      <c r="U7" s="31"/>
    </row>
    <row r="8" spans="1:24" ht="13.5" customHeight="1" x14ac:dyDescent="0.25">
      <c r="A8" s="161" t="s">
        <v>582</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5">
      <c r="A9" s="161" t="s">
        <v>582</v>
      </c>
      <c r="B9" s="85" t="s">
        <v>3092</v>
      </c>
      <c r="C9" s="134" t="s">
        <v>3093</v>
      </c>
      <c r="D9" s="194">
        <v>0</v>
      </c>
      <c r="E9" s="195">
        <v>2798339.08</v>
      </c>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3.2" x14ac:dyDescent="0.25">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2.8" x14ac:dyDescent="0.25">
      <c r="A16" s="161" t="s">
        <v>582</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582</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582</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55554.84</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3118</v>
      </c>
      <c r="C23" s="134" t="s">
        <v>3119</v>
      </c>
      <c r="D23" s="60">
        <f t="shared" ref="D23:E23" si="4">SUM(D24:D29)</f>
        <v>0</v>
      </c>
      <c r="E23" s="83">
        <f t="shared" si="4"/>
        <v>54715.56</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3092</v>
      </c>
      <c r="C25" s="134" t="s">
        <v>3121</v>
      </c>
      <c r="D25" s="194">
        <v>0</v>
      </c>
      <c r="E25" s="195">
        <v>54715.56</v>
      </c>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582</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582</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582</v>
      </c>
      <c r="B30" s="85" t="s">
        <v>3126</v>
      </c>
      <c r="C30" s="134" t="s">
        <v>3127</v>
      </c>
      <c r="D30" s="60">
        <f>SUM(D31:D37)</f>
        <v>0</v>
      </c>
      <c r="E30" s="83">
        <f>SUM(E31:E37)</f>
        <v>839.28</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2.8" x14ac:dyDescent="0.25">
      <c r="A32" s="161" t="s">
        <v>582</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582</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582</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582</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582</v>
      </c>
      <c r="B36" s="85" t="s">
        <v>3112</v>
      </c>
      <c r="C36" s="134" t="s">
        <v>3133</v>
      </c>
      <c r="D36" s="192">
        <v>0</v>
      </c>
      <c r="E36" s="283">
        <v>839.28</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525.36</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582</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582</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582</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525.36</v>
      </c>
      <c r="F44" s="31"/>
      <c r="G44" s="31"/>
      <c r="H44" s="31"/>
      <c r="I44" s="31"/>
      <c r="J44" s="31"/>
      <c r="K44" s="31"/>
      <c r="L44" s="31"/>
      <c r="M44" s="31"/>
      <c r="N44" s="31"/>
      <c r="O44" s="31"/>
      <c r="P44" s="31"/>
      <c r="Q44" s="31"/>
      <c r="R44" s="31"/>
      <c r="S44" s="31"/>
      <c r="T44" s="31"/>
      <c r="U44" s="31"/>
    </row>
    <row r="45" spans="1:21" ht="13.5" customHeight="1" x14ac:dyDescent="0.25">
      <c r="A45" s="161" t="s">
        <v>582</v>
      </c>
      <c r="B45" s="85" t="s">
        <v>3139</v>
      </c>
      <c r="C45" s="134" t="s">
        <v>3149</v>
      </c>
      <c r="D45" s="194">
        <v>0</v>
      </c>
      <c r="E45" s="195">
        <v>525.36</v>
      </c>
      <c r="F45" s="31"/>
      <c r="G45" s="31"/>
      <c r="H45" s="31"/>
      <c r="I45" s="31"/>
      <c r="J45" s="31"/>
      <c r="K45" s="31"/>
      <c r="L45" s="31"/>
      <c r="M45" s="31"/>
      <c r="N45" s="31"/>
      <c r="O45" s="31"/>
      <c r="P45" s="31"/>
      <c r="Q45" s="31"/>
      <c r="R45" s="31"/>
      <c r="S45" s="31"/>
      <c r="T45" s="31"/>
      <c r="U45" s="31"/>
    </row>
    <row r="46" spans="1:21" ht="13.5" customHeight="1" x14ac:dyDescent="0.25">
      <c r="A46" s="161" t="s">
        <v>582</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582</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7" zoomScaleNormal="100" workbookViewId="0">
      <selection activeCell="H104" sqref="H10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f>1798516.49-139146.59-3051.98</f>
        <v>1656317.92</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19512173.840000004</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f>1428660.7-1095037.15</f>
        <v>333623.55000000005</v>
      </c>
      <c r="E7" s="31"/>
      <c r="F7" s="31"/>
      <c r="G7" s="31"/>
      <c r="H7" s="31"/>
      <c r="I7" s="31"/>
      <c r="J7" s="31"/>
      <c r="K7" s="31"/>
      <c r="L7" s="31"/>
      <c r="M7" s="31"/>
      <c r="N7" s="31"/>
      <c r="O7" s="31"/>
      <c r="P7" s="31"/>
      <c r="Q7" s="31"/>
      <c r="R7" s="31"/>
      <c r="S7" s="31"/>
      <c r="T7" s="31"/>
      <c r="U7" s="31"/>
    </row>
    <row r="8" spans="1:24" ht="12.75" customHeight="1" x14ac:dyDescent="0.25">
      <c r="A8" s="88" t="s">
        <v>3</v>
      </c>
      <c r="B8" s="89" t="s">
        <v>3161</v>
      </c>
      <c r="C8" s="139" t="s">
        <v>3162</v>
      </c>
      <c r="D8" s="34">
        <f>SUM(D9:D16)</f>
        <v>13683366.860000003</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7349811.75</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2783241.31</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46687.21</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v>56288.99</v>
      </c>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524666.23</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529958.13</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2392713.2400000002</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3225954.16</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1998337.64</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v>1998337.64</v>
      </c>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270891.63</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17069138.48</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f>1327452.8-992280.95-3051.98</f>
        <v>332119.87000000011</v>
      </c>
      <c r="E26" s="31"/>
      <c r="F26" s="31"/>
      <c r="G26" s="31"/>
      <c r="H26" s="31"/>
      <c r="I26" s="31"/>
      <c r="J26" s="31"/>
      <c r="K26" s="31"/>
      <c r="L26" s="31"/>
      <c r="M26" s="31"/>
      <c r="N26" s="31"/>
      <c r="O26" s="31"/>
      <c r="P26" s="31"/>
      <c r="Q26" s="31"/>
      <c r="R26" s="31"/>
      <c r="S26" s="31"/>
      <c r="T26" s="31"/>
      <c r="U26" s="31"/>
    </row>
    <row r="27" spans="1:21" ht="12.75" customHeight="1" x14ac:dyDescent="0.25">
      <c r="A27" s="88" t="s">
        <v>3</v>
      </c>
      <c r="B27" s="89" t="s">
        <v>3194</v>
      </c>
      <c r="C27" s="139" t="s">
        <v>3195</v>
      </c>
      <c r="D27" s="34">
        <f>SUM(D28:D35)</f>
        <v>13491160.719999999</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7274091.6600000001</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2798532.78</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34642.51</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v>59991.91</v>
      </c>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524745.61</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528083.61</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2271072.64</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3075836.07</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20000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v>20000</v>
      </c>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150021.82</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4099353.2800000049</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5">
      <c r="A51" s="88" t="s">
        <v>3</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4099353.2800000003</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f>257540.96-241902.79-14542.6</f>
        <v>1095.5699999999833</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3</v>
      </c>
      <c r="B106" s="64" t="s">
        <v>3139</v>
      </c>
      <c r="C106" s="139" t="s">
        <v>3295</v>
      </c>
      <c r="D106" s="199">
        <f>1033454.38+14542.6</f>
        <v>1047996.98</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262764.05</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v>2646672.7000000002</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140823.98000000001</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324"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3153</v>
      </c>
      <c r="B1" s="382"/>
      <c r="C1" s="382"/>
      <c r="D1" s="382"/>
      <c r="E1" s="51" t="s">
        <v>3300</v>
      </c>
      <c r="F1" s="51"/>
      <c r="G1" s="51"/>
      <c r="H1" s="51"/>
      <c r="I1" s="51"/>
      <c r="J1" s="51"/>
      <c r="K1" s="51"/>
      <c r="L1" s="51"/>
      <c r="M1" s="51"/>
      <c r="N1" s="51"/>
      <c r="O1" s="51"/>
      <c r="P1" s="51"/>
    </row>
    <row r="2" spans="1:17" ht="37.5" customHeight="1" x14ac:dyDescent="0.25">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2</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34678</v>
      </c>
      <c r="P3" s="51"/>
    </row>
    <row r="4" spans="1:17" ht="19.5" customHeight="1" x14ac:dyDescent="0.25">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3334</v>
      </c>
      <c r="B23" s="386"/>
      <c r="C23" s="387"/>
      <c r="D23" s="95"/>
      <c r="E23" s="51">
        <f>SUM(E24:E297)</f>
        <v>0</v>
      </c>
      <c r="F23" s="51">
        <f>SUM(F24:F297)</f>
        <v>2</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Mirela Kozmač</cp:lastModifiedBy>
  <cp:lastPrinted>2026-02-26T12:02:49Z</cp:lastPrinted>
  <dcterms:created xsi:type="dcterms:W3CDTF">2022-04-01T05:14:30Z</dcterms:created>
  <dcterms:modified xsi:type="dcterms:W3CDTF">2026-03-02T08:56:11Z</dcterms:modified>
</cp:coreProperties>
</file>